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raf\Home Builders Care Foundation, Inc\File Share - Documents\Admin\Financials\2026\March\"/>
    </mc:Choice>
  </mc:AlternateContent>
  <xr:revisionPtr revIDLastSave="133" documentId="8_{175416D8-4B92-4C59-B49A-CDD2DDFA7AD7}" xr6:coauthVersionLast="36" xr6:coauthVersionMax="36" xr10:uidLastSave="{558BE4CA-DC04-482C-8B62-D9A672222FD2}"/>
  <bookViews>
    <workbookView xWindow="0" yWindow="0" windowWidth="10000" windowHeight="5800" xr2:uid="{4873D2EC-F136-44AC-B081-3ACD4FD6F0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9" i="1" l="1"/>
  <c r="D257" i="1"/>
  <c r="D96" i="1"/>
  <c r="D72" i="1"/>
  <c r="B329" i="1"/>
  <c r="B328" i="1"/>
  <c r="B327" i="1"/>
  <c r="B325" i="1"/>
  <c r="B324" i="1"/>
  <c r="B322" i="1"/>
  <c r="B319" i="1"/>
  <c r="B318" i="1"/>
  <c r="B313" i="1"/>
  <c r="B350" i="1" s="1"/>
  <c r="B312" i="1"/>
  <c r="B349" i="1" s="1"/>
  <c r="B311" i="1"/>
  <c r="B348" i="1" s="1"/>
  <c r="B310" i="1"/>
  <c r="B309" i="1"/>
  <c r="B346" i="1" s="1"/>
  <c r="B308" i="1"/>
  <c r="B345" i="1" s="1"/>
  <c r="B306" i="1"/>
  <c r="B343" i="1" s="1"/>
  <c r="B303" i="1"/>
  <c r="B340" i="1" s="1"/>
  <c r="B297" i="1"/>
  <c r="B293" i="1"/>
  <c r="B288" i="1"/>
  <c r="B284" i="1"/>
  <c r="B277" i="1"/>
  <c r="B274" i="1"/>
  <c r="B269" i="1"/>
  <c r="B278" i="1" s="1"/>
  <c r="B257" i="1"/>
  <c r="B260" i="1" s="1"/>
  <c r="B249" i="1"/>
  <c r="B248" i="1"/>
  <c r="B251" i="1" s="1"/>
  <c r="B245" i="1"/>
  <c r="B241" i="1"/>
  <c r="B234" i="1"/>
  <c r="B229" i="1"/>
  <c r="B221" i="1"/>
  <c r="B323" i="1" s="1"/>
  <c r="B220" i="1"/>
  <c r="B307" i="1" s="1"/>
  <c r="B216" i="1"/>
  <c r="B211" i="1"/>
  <c r="B206" i="1"/>
  <c r="B202" i="1"/>
  <c r="B197" i="1"/>
  <c r="B192" i="1"/>
  <c r="B187" i="1"/>
  <c r="B182" i="1"/>
  <c r="B177" i="1"/>
  <c r="B172" i="1"/>
  <c r="B167" i="1"/>
  <c r="B162" i="1"/>
  <c r="B157" i="1"/>
  <c r="B152" i="1"/>
  <c r="B148" i="1"/>
  <c r="B143" i="1"/>
  <c r="B138" i="1"/>
  <c r="B132" i="1"/>
  <c r="B125" i="1"/>
  <c r="B321" i="1" s="1"/>
  <c r="B119" i="1"/>
  <c r="B305" i="1" s="1"/>
  <c r="B342" i="1" s="1"/>
  <c r="B107" i="1"/>
  <c r="B103" i="1"/>
  <c r="B97" i="1"/>
  <c r="B93" i="1"/>
  <c r="B98" i="1" s="1"/>
  <c r="B87" i="1"/>
  <c r="B83" i="1"/>
  <c r="B88" i="1" s="1"/>
  <c r="B77" i="1"/>
  <c r="B73" i="1"/>
  <c r="B78" i="1" s="1"/>
  <c r="B67" i="1"/>
  <c r="B63" i="1"/>
  <c r="B68" i="1" s="1"/>
  <c r="B57" i="1"/>
  <c r="B53" i="1"/>
  <c r="B58" i="1" s="1"/>
  <c r="B47" i="1"/>
  <c r="B43" i="1"/>
  <c r="B37" i="1"/>
  <c r="B33" i="1"/>
  <c r="B38" i="1" s="1"/>
  <c r="B27" i="1"/>
  <c r="B12" i="1"/>
  <c r="B14" i="1" s="1"/>
  <c r="D329" i="1"/>
  <c r="C329" i="1"/>
  <c r="E329" i="1" s="1"/>
  <c r="D328" i="1"/>
  <c r="C328" i="1"/>
  <c r="D327" i="1"/>
  <c r="C327" i="1"/>
  <c r="D322" i="1"/>
  <c r="C322" i="1"/>
  <c r="D319" i="1"/>
  <c r="C319" i="1"/>
  <c r="D318" i="1"/>
  <c r="C318" i="1"/>
  <c r="D313" i="1"/>
  <c r="C313" i="1"/>
  <c r="D312" i="1"/>
  <c r="D349" i="1" s="1"/>
  <c r="C312" i="1"/>
  <c r="D311" i="1"/>
  <c r="C311" i="1"/>
  <c r="D309" i="1"/>
  <c r="C309" i="1"/>
  <c r="D306" i="1"/>
  <c r="C306" i="1"/>
  <c r="D303" i="1"/>
  <c r="C303" i="1"/>
  <c r="D297" i="1"/>
  <c r="C297" i="1"/>
  <c r="E296" i="1"/>
  <c r="E295" i="1"/>
  <c r="D293" i="1"/>
  <c r="C293" i="1"/>
  <c r="E292" i="1"/>
  <c r="E291" i="1"/>
  <c r="D288" i="1"/>
  <c r="C288" i="1"/>
  <c r="E287" i="1"/>
  <c r="E327" i="1" s="1"/>
  <c r="E286" i="1"/>
  <c r="E288" i="1" s="1"/>
  <c r="D284" i="1"/>
  <c r="C284" i="1"/>
  <c r="E283" i="1"/>
  <c r="E282" i="1"/>
  <c r="D277" i="1"/>
  <c r="D310" i="1" s="1"/>
  <c r="C277" i="1"/>
  <c r="C310" i="1" s="1"/>
  <c r="D274" i="1"/>
  <c r="C274" i="1"/>
  <c r="E273" i="1"/>
  <c r="E272" i="1"/>
  <c r="E274" i="1" s="1"/>
  <c r="D270" i="1"/>
  <c r="C269" i="1"/>
  <c r="C278" i="1" s="1"/>
  <c r="E268" i="1"/>
  <c r="E267" i="1"/>
  <c r="E266" i="1"/>
  <c r="E265" i="1"/>
  <c r="E264" i="1"/>
  <c r="E259" i="1"/>
  <c r="E258" i="1"/>
  <c r="D325" i="1"/>
  <c r="C257" i="1"/>
  <c r="C260" i="1" s="1"/>
  <c r="E256" i="1"/>
  <c r="E309" i="1" s="1"/>
  <c r="E255" i="1"/>
  <c r="E250" i="1"/>
  <c r="D249" i="1"/>
  <c r="D324" i="1" s="1"/>
  <c r="C249" i="1"/>
  <c r="C324" i="1" s="1"/>
  <c r="E324" i="1" s="1"/>
  <c r="D248" i="1"/>
  <c r="D251" i="1" s="1"/>
  <c r="C248" i="1"/>
  <c r="E248" i="1" s="1"/>
  <c r="D245" i="1"/>
  <c r="C245" i="1"/>
  <c r="E244" i="1"/>
  <c r="E243" i="1"/>
  <c r="D241" i="1"/>
  <c r="C241" i="1"/>
  <c r="E238" i="1"/>
  <c r="E237" i="1"/>
  <c r="E241" i="1" s="1"/>
  <c r="D234" i="1"/>
  <c r="C234" i="1"/>
  <c r="E233" i="1"/>
  <c r="E232" i="1"/>
  <c r="D229" i="1"/>
  <c r="C229" i="1"/>
  <c r="E228" i="1"/>
  <c r="E227" i="1"/>
  <c r="E222" i="1"/>
  <c r="D221" i="1"/>
  <c r="C221" i="1"/>
  <c r="D220" i="1"/>
  <c r="D307" i="1" s="1"/>
  <c r="C220" i="1"/>
  <c r="C307" i="1" s="1"/>
  <c r="D216" i="1"/>
  <c r="C216" i="1"/>
  <c r="E215" i="1"/>
  <c r="E214" i="1"/>
  <c r="D211" i="1"/>
  <c r="C211" i="1"/>
  <c r="E210" i="1"/>
  <c r="E209" i="1"/>
  <c r="D206" i="1"/>
  <c r="C206" i="1"/>
  <c r="E205" i="1"/>
  <c r="E204" i="1"/>
  <c r="E206" i="1" s="1"/>
  <c r="D202" i="1"/>
  <c r="C202" i="1"/>
  <c r="E201" i="1"/>
  <c r="E200" i="1"/>
  <c r="E202" i="1" s="1"/>
  <c r="D197" i="1"/>
  <c r="C197" i="1"/>
  <c r="E196" i="1"/>
  <c r="E195" i="1"/>
  <c r="E197" i="1" s="1"/>
  <c r="D192" i="1"/>
  <c r="C192" i="1"/>
  <c r="E191" i="1"/>
  <c r="E190" i="1"/>
  <c r="E192" i="1" s="1"/>
  <c r="D187" i="1"/>
  <c r="C187" i="1"/>
  <c r="E186" i="1"/>
  <c r="E185" i="1"/>
  <c r="E187" i="1" s="1"/>
  <c r="D182" i="1"/>
  <c r="C182" i="1"/>
  <c r="E181" i="1"/>
  <c r="E180" i="1"/>
  <c r="E182" i="1" s="1"/>
  <c r="D177" i="1"/>
  <c r="C177" i="1"/>
  <c r="E176" i="1"/>
  <c r="E175" i="1"/>
  <c r="E177" i="1" s="1"/>
  <c r="D172" i="1"/>
  <c r="C172" i="1"/>
  <c r="E171" i="1"/>
  <c r="E170" i="1"/>
  <c r="D167" i="1"/>
  <c r="C167" i="1"/>
  <c r="E166" i="1"/>
  <c r="E165" i="1"/>
  <c r="D162" i="1"/>
  <c r="C162" i="1"/>
  <c r="E161" i="1"/>
  <c r="E160" i="1"/>
  <c r="E162" i="1" s="1"/>
  <c r="D157" i="1"/>
  <c r="C157" i="1"/>
  <c r="E156" i="1"/>
  <c r="E155" i="1"/>
  <c r="E157" i="1" s="1"/>
  <c r="D152" i="1"/>
  <c r="C152" i="1"/>
  <c r="E151" i="1"/>
  <c r="E150" i="1"/>
  <c r="E152" i="1" s="1"/>
  <c r="D148" i="1"/>
  <c r="C148" i="1"/>
  <c r="E147" i="1"/>
  <c r="E146" i="1"/>
  <c r="D143" i="1"/>
  <c r="C143" i="1"/>
  <c r="E142" i="1"/>
  <c r="E141" i="1"/>
  <c r="E143" i="1" s="1"/>
  <c r="D138" i="1"/>
  <c r="C138" i="1"/>
  <c r="E137" i="1"/>
  <c r="E136" i="1"/>
  <c r="D132" i="1"/>
  <c r="C132" i="1"/>
  <c r="E131" i="1"/>
  <c r="E130" i="1"/>
  <c r="E132" i="1" s="1"/>
  <c r="D125" i="1"/>
  <c r="D321" i="1" s="1"/>
  <c r="C125" i="1"/>
  <c r="C321" i="1" s="1"/>
  <c r="E321" i="1" s="1"/>
  <c r="E124" i="1"/>
  <c r="E123" i="1"/>
  <c r="E122" i="1"/>
  <c r="D119" i="1"/>
  <c r="D126" i="1" s="1"/>
  <c r="C119" i="1"/>
  <c r="C305" i="1" s="1"/>
  <c r="C342" i="1" s="1"/>
  <c r="E118" i="1"/>
  <c r="E117" i="1"/>
  <c r="E116" i="1"/>
  <c r="E119" i="1" s="1"/>
  <c r="D107" i="1"/>
  <c r="C107" i="1"/>
  <c r="E106" i="1"/>
  <c r="E105" i="1"/>
  <c r="D103" i="1"/>
  <c r="C103" i="1"/>
  <c r="C108" i="1" s="1"/>
  <c r="E102" i="1"/>
  <c r="E101" i="1"/>
  <c r="D97" i="1"/>
  <c r="C97" i="1"/>
  <c r="E96" i="1"/>
  <c r="E95" i="1"/>
  <c r="E97" i="1" s="1"/>
  <c r="D93" i="1"/>
  <c r="D98" i="1" s="1"/>
  <c r="C93" i="1"/>
  <c r="C98" i="1" s="1"/>
  <c r="E92" i="1"/>
  <c r="E91" i="1"/>
  <c r="D87" i="1"/>
  <c r="C87" i="1"/>
  <c r="E86" i="1"/>
  <c r="E85" i="1"/>
  <c r="D83" i="1"/>
  <c r="C83" i="1"/>
  <c r="E82" i="1"/>
  <c r="E81" i="1"/>
  <c r="D77" i="1"/>
  <c r="C77" i="1"/>
  <c r="E76" i="1"/>
  <c r="E75" i="1"/>
  <c r="D73" i="1"/>
  <c r="C73" i="1"/>
  <c r="E72" i="1"/>
  <c r="E71" i="1"/>
  <c r="D67" i="1"/>
  <c r="C67" i="1"/>
  <c r="E66" i="1"/>
  <c r="E65" i="1"/>
  <c r="E67" i="1" s="1"/>
  <c r="D63" i="1"/>
  <c r="C63" i="1"/>
  <c r="E62" i="1"/>
  <c r="E61" i="1"/>
  <c r="D57" i="1"/>
  <c r="C57" i="1"/>
  <c r="E56" i="1"/>
  <c r="E55" i="1"/>
  <c r="E57" i="1" s="1"/>
  <c r="E58" i="1" s="1"/>
  <c r="D53" i="1"/>
  <c r="C53" i="1"/>
  <c r="E52" i="1"/>
  <c r="E51" i="1"/>
  <c r="E53" i="1" s="1"/>
  <c r="D47" i="1"/>
  <c r="C47" i="1"/>
  <c r="E46" i="1"/>
  <c r="E45" i="1"/>
  <c r="E47" i="1" s="1"/>
  <c r="D43" i="1"/>
  <c r="C43" i="1"/>
  <c r="C48" i="1" s="1"/>
  <c r="E42" i="1"/>
  <c r="E41" i="1"/>
  <c r="D37" i="1"/>
  <c r="C37" i="1"/>
  <c r="E36" i="1"/>
  <c r="E35" i="1"/>
  <c r="E37" i="1" s="1"/>
  <c r="D33" i="1"/>
  <c r="D38" i="1" s="1"/>
  <c r="C33" i="1"/>
  <c r="C38" i="1" s="1"/>
  <c r="E32" i="1"/>
  <c r="E31" i="1"/>
  <c r="E33" i="1" s="1"/>
  <c r="E38" i="1" s="1"/>
  <c r="C28" i="1"/>
  <c r="D27" i="1"/>
  <c r="C27" i="1"/>
  <c r="E26" i="1"/>
  <c r="E25" i="1"/>
  <c r="E23" i="1"/>
  <c r="E27" i="1" s="1"/>
  <c r="E19" i="1"/>
  <c r="E18" i="1"/>
  <c r="E17" i="1"/>
  <c r="E16" i="1"/>
  <c r="E13" i="1"/>
  <c r="D12" i="1"/>
  <c r="D14" i="1" s="1"/>
  <c r="E11" i="1"/>
  <c r="E10" i="1"/>
  <c r="E9" i="1"/>
  <c r="E328" i="1" l="1"/>
  <c r="E138" i="1"/>
  <c r="D78" i="1"/>
  <c r="E107" i="1"/>
  <c r="E148" i="1"/>
  <c r="C68" i="1"/>
  <c r="B110" i="1"/>
  <c r="C270" i="1"/>
  <c r="B111" i="1"/>
  <c r="B320" i="1" s="1"/>
  <c r="C223" i="1"/>
  <c r="C348" i="1"/>
  <c r="B48" i="1"/>
  <c r="B344" i="1"/>
  <c r="E167" i="1"/>
  <c r="E229" i="1"/>
  <c r="E73" i="1"/>
  <c r="E103" i="1"/>
  <c r="E220" i="1"/>
  <c r="D223" i="1"/>
  <c r="D343" i="1"/>
  <c r="E322" i="1"/>
  <c r="D68" i="1"/>
  <c r="E303" i="1"/>
  <c r="B304" i="1"/>
  <c r="B341" i="1" s="1"/>
  <c r="B112" i="1"/>
  <c r="B20" i="1"/>
  <c r="B302" i="1"/>
  <c r="B326" i="1"/>
  <c r="B347" i="1" s="1"/>
  <c r="B279" i="1"/>
  <c r="B108" i="1"/>
  <c r="B223" i="1"/>
  <c r="B126" i="1"/>
  <c r="B270" i="1"/>
  <c r="D305" i="1"/>
  <c r="D342" i="1" s="1"/>
  <c r="E257" i="1"/>
  <c r="E260" i="1" s="1"/>
  <c r="D308" i="1"/>
  <c r="D345" i="1" s="1"/>
  <c r="C346" i="1"/>
  <c r="C58" i="1"/>
  <c r="C88" i="1"/>
  <c r="D260" i="1"/>
  <c r="D58" i="1"/>
  <c r="D88" i="1"/>
  <c r="D108" i="1"/>
  <c r="E216" i="1"/>
  <c r="E125" i="1"/>
  <c r="E126" i="1" s="1"/>
  <c r="C251" i="1"/>
  <c r="C340" i="1"/>
  <c r="D111" i="1"/>
  <c r="D320" i="1" s="1"/>
  <c r="D340" i="1"/>
  <c r="E277" i="1"/>
  <c r="E306" i="1"/>
  <c r="D323" i="1"/>
  <c r="D344" i="1" s="1"/>
  <c r="E284" i="1"/>
  <c r="C325" i="1"/>
  <c r="E211" i="1"/>
  <c r="E83" i="1"/>
  <c r="E12" i="1"/>
  <c r="E14" i="1" s="1"/>
  <c r="E20" i="1" s="1"/>
  <c r="C12" i="1"/>
  <c r="C14" i="1" s="1"/>
  <c r="E63" i="1"/>
  <c r="E68" i="1" s="1"/>
  <c r="E245" i="1"/>
  <c r="E293" i="1"/>
  <c r="E297" i="1"/>
  <c r="D348" i="1"/>
  <c r="C308" i="1"/>
  <c r="C345" i="1" s="1"/>
  <c r="E43" i="1"/>
  <c r="E48" i="1" s="1"/>
  <c r="E93" i="1"/>
  <c r="E98" i="1" s="1"/>
  <c r="E172" i="1"/>
  <c r="E307" i="1"/>
  <c r="C349" i="1"/>
  <c r="E349" i="1" s="1"/>
  <c r="D302" i="1"/>
  <c r="D20" i="1"/>
  <c r="C111" i="1"/>
  <c r="E234" i="1"/>
  <c r="E318" i="1"/>
  <c r="E319" i="1"/>
  <c r="E311" i="1"/>
  <c r="E348" i="1" s="1"/>
  <c r="E221" i="1"/>
  <c r="C326" i="1"/>
  <c r="C126" i="1"/>
  <c r="E269" i="1"/>
  <c r="E270" i="1" s="1"/>
  <c r="D278" i="1"/>
  <c r="E278" i="1" s="1"/>
  <c r="E279" i="1" s="1"/>
  <c r="C323" i="1"/>
  <c r="C78" i="1"/>
  <c r="E249" i="1"/>
  <c r="E251" i="1" s="1"/>
  <c r="C279" i="1"/>
  <c r="C350" i="1"/>
  <c r="E87" i="1"/>
  <c r="D350" i="1"/>
  <c r="E342" i="1"/>
  <c r="C110" i="1"/>
  <c r="D110" i="1"/>
  <c r="E77" i="1"/>
  <c r="D346" i="1"/>
  <c r="D48" i="1"/>
  <c r="E312" i="1"/>
  <c r="C343" i="1"/>
  <c r="E310" i="1"/>
  <c r="E313" i="1"/>
  <c r="E108" i="1" l="1"/>
  <c r="E343" i="1"/>
  <c r="E78" i="1"/>
  <c r="E325" i="1"/>
  <c r="E346" i="1" s="1"/>
  <c r="E308" i="1"/>
  <c r="E345" i="1"/>
  <c r="E223" i="1"/>
  <c r="E88" i="1"/>
  <c r="B314" i="1"/>
  <c r="B339" i="1"/>
  <c r="B330" i="1"/>
  <c r="C302" i="1"/>
  <c r="C20" i="1"/>
  <c r="E340" i="1"/>
  <c r="E305" i="1"/>
  <c r="D304" i="1"/>
  <c r="D341" i="1" s="1"/>
  <c r="D112" i="1"/>
  <c r="C344" i="1"/>
  <c r="E344" i="1" s="1"/>
  <c r="E323" i="1"/>
  <c r="E110" i="1"/>
  <c r="C304" i="1"/>
  <c r="C112" i="1"/>
  <c r="E111" i="1"/>
  <c r="C320" i="1"/>
  <c r="D279" i="1"/>
  <c r="D326" i="1"/>
  <c r="D339" i="1"/>
  <c r="C347" i="1"/>
  <c r="E350" i="1"/>
  <c r="D314" i="1" l="1"/>
  <c r="B351" i="1"/>
  <c r="C339" i="1"/>
  <c r="E339" i="1" s="1"/>
  <c r="E302" i="1"/>
  <c r="D330" i="1"/>
  <c r="D347" i="1"/>
  <c r="E347" i="1" s="1"/>
  <c r="E320" i="1"/>
  <c r="C330" i="1"/>
  <c r="E304" i="1"/>
  <c r="E314" i="1" s="1"/>
  <c r="C341" i="1"/>
  <c r="E341" i="1" s="1"/>
  <c r="C314" i="1"/>
  <c r="C351" i="1" s="1"/>
  <c r="E112" i="1"/>
  <c r="E326" i="1"/>
  <c r="D351" i="1" l="1"/>
  <c r="E351" i="1" s="1"/>
  <c r="E330" i="1"/>
</calcChain>
</file>

<file path=xl/sharedStrings.xml><?xml version="1.0" encoding="utf-8"?>
<sst xmlns="http://schemas.openxmlformats.org/spreadsheetml/2006/main" count="329" uniqueCount="191">
  <si>
    <t xml:space="preserve">Maryland Building Industry Association </t>
  </si>
  <si>
    <t xml:space="preserve"> </t>
  </si>
  <si>
    <t>YTD</t>
  </si>
  <si>
    <t>Actual</t>
  </si>
  <si>
    <t>Budget</t>
  </si>
  <si>
    <t>Difference</t>
  </si>
  <si>
    <t>Membership</t>
  </si>
  <si>
    <t xml:space="preserve">   Income</t>
  </si>
  <si>
    <t xml:space="preserve">     Builder Dues Collected</t>
  </si>
  <si>
    <t xml:space="preserve">     Associate Dues Collected</t>
  </si>
  <si>
    <t xml:space="preserve">     Membership Dues Adjustment</t>
  </si>
  <si>
    <t>x</t>
  </si>
  <si>
    <t xml:space="preserve">    Total Membership  Dues</t>
  </si>
  <si>
    <t xml:space="preserve">    Writeoffs/ Adjustments</t>
  </si>
  <si>
    <t xml:space="preserve">    Total Membership  Income</t>
  </si>
  <si>
    <t xml:space="preserve">   Expenses</t>
  </si>
  <si>
    <t xml:space="preserve">     Dues Paid to NAHB </t>
  </si>
  <si>
    <t xml:space="preserve">     Membership Exp. </t>
  </si>
  <si>
    <t xml:space="preserve">     Member services Expense</t>
  </si>
  <si>
    <t xml:space="preserve">   Total Membership Expenses</t>
  </si>
  <si>
    <t>Membership Net</t>
  </si>
  <si>
    <t>MEMBER SERVICES</t>
  </si>
  <si>
    <t xml:space="preserve">     Members services income</t>
  </si>
  <si>
    <t>Member Service Net</t>
  </si>
  <si>
    <t>Councils</t>
  </si>
  <si>
    <t>55+ Council</t>
  </si>
  <si>
    <t xml:space="preserve">     Dues Income</t>
  </si>
  <si>
    <t xml:space="preserve">     Program Income</t>
  </si>
  <si>
    <t xml:space="preserve">   Total 55+ council Income</t>
  </si>
  <si>
    <t xml:space="preserve">   Expense</t>
  </si>
  <si>
    <t xml:space="preserve">     Dues Expense</t>
  </si>
  <si>
    <t xml:space="preserve">     Program Expense</t>
  </si>
  <si>
    <t xml:space="preserve">   Total 55+  Expenses</t>
  </si>
  <si>
    <t>55+ Council Net</t>
  </si>
  <si>
    <t>Green Building Council</t>
  </si>
  <si>
    <t xml:space="preserve">   Total Green Building Income</t>
  </si>
  <si>
    <t xml:space="preserve">   Total Green Building  Expenses</t>
  </si>
  <si>
    <t>Green Building Net</t>
  </si>
  <si>
    <t>Future Industry Leaders Council</t>
  </si>
  <si>
    <t xml:space="preserve">   Total Future Industry Leaders Income</t>
  </si>
  <si>
    <t xml:space="preserve">   Total FIL Expenses</t>
  </si>
  <si>
    <t>FIL Net</t>
  </si>
  <si>
    <t>Land Development Council</t>
  </si>
  <si>
    <t xml:space="preserve">   Total Land Development Income</t>
  </si>
  <si>
    <t xml:space="preserve">   Total Land Development  Expenses</t>
  </si>
  <si>
    <t>LDC Net</t>
  </si>
  <si>
    <t>Multi Family Council</t>
  </si>
  <si>
    <t xml:space="preserve">   Total Multi Family Income</t>
  </si>
  <si>
    <t xml:space="preserve">   Total Mult Family  Expenses</t>
  </si>
  <si>
    <t>Multi Family Net</t>
  </si>
  <si>
    <t>Remodelers Council</t>
  </si>
  <si>
    <t xml:space="preserve">   Total Remodelors Income</t>
  </si>
  <si>
    <t xml:space="preserve">   Total Remodelors  Expenses</t>
  </si>
  <si>
    <t>Remodelors Net</t>
  </si>
  <si>
    <t>Professional Women's Council</t>
  </si>
  <si>
    <t xml:space="preserve">   Total  PWIB Income</t>
  </si>
  <si>
    <t xml:space="preserve">   Total PWIB  Expenses</t>
  </si>
  <si>
    <t>PWIB Net</t>
  </si>
  <si>
    <t>Sales and Marketing Council</t>
  </si>
  <si>
    <t xml:space="preserve">   Total  SMC Income</t>
  </si>
  <si>
    <t xml:space="preserve">   Total SMC  Expenses</t>
  </si>
  <si>
    <t>SMC Net</t>
  </si>
  <si>
    <t>COUNCILS RECAP</t>
  </si>
  <si>
    <t xml:space="preserve">     Income</t>
  </si>
  <si>
    <t xml:space="preserve">     Expense</t>
  </si>
  <si>
    <t>Councils Net</t>
  </si>
  <si>
    <t>Conferences/ Education</t>
  </si>
  <si>
    <t xml:space="preserve">    Housing Conference Income</t>
  </si>
  <si>
    <t xml:space="preserve">    Builder Banker Income</t>
  </si>
  <si>
    <t xml:space="preserve">     Misc. Program</t>
  </si>
  <si>
    <t xml:space="preserve">   Total Education Income</t>
  </si>
  <si>
    <t xml:space="preserve">     Housing Conference Expense</t>
  </si>
  <si>
    <t xml:space="preserve">     Builder Banker Expense</t>
  </si>
  <si>
    <t xml:space="preserve">      Misc. Program</t>
  </si>
  <si>
    <t xml:space="preserve">   Total Education Expenses</t>
  </si>
  <si>
    <t>Education Net</t>
  </si>
  <si>
    <t>CHAPTERS</t>
  </si>
  <si>
    <t xml:space="preserve">   Chapter Income</t>
  </si>
  <si>
    <t xml:space="preserve">   Chapter Expense</t>
  </si>
  <si>
    <t>Chapter Net</t>
  </si>
  <si>
    <t>EVENTS</t>
  </si>
  <si>
    <t>National Convention</t>
  </si>
  <si>
    <t>National Convention Net</t>
  </si>
  <si>
    <t>Builder Mart</t>
  </si>
  <si>
    <t>Builder Mart Net</t>
  </si>
  <si>
    <t>MAX Awards</t>
  </si>
  <si>
    <t>MAX Awards Net</t>
  </si>
  <si>
    <t>Installation Dinner</t>
  </si>
  <si>
    <t>Installation Dinner Net</t>
  </si>
  <si>
    <t>Custom Builder Awards</t>
  </si>
  <si>
    <t xml:space="preserve">          Custom Builder Net</t>
  </si>
  <si>
    <t>Remodelors Award of Excellence</t>
  </si>
  <si>
    <t>Remodelors Award Net</t>
  </si>
  <si>
    <t>Golf Outings</t>
  </si>
  <si>
    <t>Golf Outing Net</t>
  </si>
  <si>
    <t>MBIA Awards of Excellence</t>
  </si>
  <si>
    <t>MBIA Award of Excellence Net</t>
  </si>
  <si>
    <t>Special Event</t>
  </si>
  <si>
    <t xml:space="preserve">              Special Event</t>
  </si>
  <si>
    <t>Celebrity Chef Night</t>
  </si>
  <si>
    <t>Celebrity Chef Night Net</t>
  </si>
  <si>
    <t>Pros Awards</t>
  </si>
  <si>
    <t>Pros Awards Net</t>
  </si>
  <si>
    <t>President's Luncheon</t>
  </si>
  <si>
    <t>Presidents Luncheon Net</t>
  </si>
  <si>
    <t>a</t>
  </si>
  <si>
    <t>Baseball Game</t>
  </si>
  <si>
    <t>Baseball Net</t>
  </si>
  <si>
    <t>GALA Awards (NVBIA)</t>
  </si>
  <si>
    <t xml:space="preserve">    Income</t>
  </si>
  <si>
    <t xml:space="preserve">    Expense</t>
  </si>
  <si>
    <t>GALA Net</t>
  </si>
  <si>
    <t>Maryland Real Estate Convention</t>
  </si>
  <si>
    <t xml:space="preserve">           MD Real Estate Conv Net</t>
  </si>
  <si>
    <t>MACO</t>
  </si>
  <si>
    <t xml:space="preserve">          Special Event Net</t>
  </si>
  <si>
    <t>Builder Connections</t>
  </si>
  <si>
    <t xml:space="preserve">          Builder Connections Net</t>
  </si>
  <si>
    <t>Prior Year Duplicate Entries</t>
  </si>
  <si>
    <t>EVENTS RECAP</t>
  </si>
  <si>
    <t xml:space="preserve">     Events Expense &amp; O/H Allocation</t>
  </si>
  <si>
    <t>Events Net</t>
  </si>
  <si>
    <t>COMMUNICATIONS</t>
  </si>
  <si>
    <t>BUILD Maryland</t>
  </si>
  <si>
    <t>Build Maryland Net</t>
  </si>
  <si>
    <t>Homefront</t>
  </si>
  <si>
    <t>Homefront Net</t>
  </si>
  <si>
    <t>Membership Directory</t>
  </si>
  <si>
    <t>Membership Directory Net</t>
  </si>
  <si>
    <t>Website/ Database</t>
  </si>
  <si>
    <t>Website Net</t>
  </si>
  <si>
    <t>COMMUNICATIONS RECAP</t>
  </si>
  <si>
    <t xml:space="preserve">     Comm. Exp. </t>
  </si>
  <si>
    <t>Communications Net</t>
  </si>
  <si>
    <t>GOVERNMENT AFFAIRS</t>
  </si>
  <si>
    <r>
      <t xml:space="preserve">     </t>
    </r>
    <r>
      <rPr>
        <sz val="9"/>
        <rFont val="Tahoma"/>
        <family val="2"/>
      </rPr>
      <t>Advocacy Dues Income</t>
    </r>
  </si>
  <si>
    <r>
      <t xml:space="preserve">     </t>
    </r>
    <r>
      <rPr>
        <sz val="9"/>
        <rFont val="Tahoma"/>
        <family val="2"/>
      </rPr>
      <t>Advocacy  Dues Income</t>
    </r>
  </si>
  <si>
    <t xml:space="preserve">     Expenses</t>
  </si>
  <si>
    <t xml:space="preserve">     Governments Affairs-O/H Allocation</t>
  </si>
  <si>
    <t xml:space="preserve">     staff expense/ advocacy</t>
  </si>
  <si>
    <t>Government Affairs Net</t>
  </si>
  <si>
    <t>ADMINISTRATION</t>
  </si>
  <si>
    <t xml:space="preserve">       Expense - Personal Property expenses</t>
  </si>
  <si>
    <t xml:space="preserve">       Expense - Other Administrative</t>
  </si>
  <si>
    <t xml:space="preserve">       Expense - Wage and Benefit </t>
  </si>
  <si>
    <t xml:space="preserve">       Expense - Rent</t>
  </si>
  <si>
    <t xml:space="preserve">       Expense - Overhead</t>
  </si>
  <si>
    <t>Admin Net</t>
  </si>
  <si>
    <t xml:space="preserve">     Overhead Expense</t>
  </si>
  <si>
    <t xml:space="preserve">     Overhead Allocation</t>
  </si>
  <si>
    <t>Overhead Net</t>
  </si>
  <si>
    <t>ADMINISTRATION RECAP</t>
  </si>
  <si>
    <t>Administration Net</t>
  </si>
  <si>
    <t>FUND RAISING</t>
  </si>
  <si>
    <t xml:space="preserve">     Fund Raising Income</t>
  </si>
  <si>
    <t xml:space="preserve">     Fund Raising Expense</t>
  </si>
  <si>
    <t>Fund Raising Net</t>
  </si>
  <si>
    <t>STARS CLUB</t>
  </si>
  <si>
    <t xml:space="preserve">     Stars Club Income</t>
  </si>
  <si>
    <t xml:space="preserve">     Stars Club Expense</t>
  </si>
  <si>
    <t xml:space="preserve">     Stars Club Net</t>
  </si>
  <si>
    <t>ADVOCACY ALLIANCE</t>
  </si>
  <si>
    <t xml:space="preserve">     Advocacy Alliance Income</t>
  </si>
  <si>
    <t xml:space="preserve">     Advocacy Alliance Expense</t>
  </si>
  <si>
    <t xml:space="preserve">     Special Issues Net</t>
  </si>
  <si>
    <t>APPRENTICESHIP PROGRAM</t>
  </si>
  <si>
    <t xml:space="preserve">     Apprenticeship Income</t>
  </si>
  <si>
    <t xml:space="preserve">     Apprenticeship Expense</t>
  </si>
  <si>
    <t xml:space="preserve">     Apprenticeship Net</t>
  </si>
  <si>
    <t>CONSOLIDATED RECAP</t>
  </si>
  <si>
    <t>Income</t>
  </si>
  <si>
    <t>Members Services</t>
  </si>
  <si>
    <t>Education/ Conferences</t>
  </si>
  <si>
    <t>Chapters</t>
  </si>
  <si>
    <t>Events</t>
  </si>
  <si>
    <t>Communications</t>
  </si>
  <si>
    <t>Government Affairs</t>
  </si>
  <si>
    <t>Administration</t>
  </si>
  <si>
    <t>Stars Club</t>
  </si>
  <si>
    <t>Advocacy Alliance</t>
  </si>
  <si>
    <t>Apprenticeship Program</t>
  </si>
  <si>
    <t>Total Income</t>
  </si>
  <si>
    <t>Expenses</t>
  </si>
  <si>
    <t>Member Services</t>
  </si>
  <si>
    <t>Total Expense</t>
  </si>
  <si>
    <t>Net</t>
  </si>
  <si>
    <t>YTD Comparison</t>
  </si>
  <si>
    <t>March 2025 vs. 2026</t>
  </si>
  <si>
    <t>Jan-Marc 2026</t>
  </si>
  <si>
    <t>Jan-March 2026 Actual</t>
  </si>
  <si>
    <t>Jan-March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</si>
</sst>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Tahoma"/>
      <family val="2"/>
    </font>
    <font>
      <sz val="9"/>
      <name val="Tahoma"/>
      <family val="2"/>
    </font>
    <font>
      <sz val="10"/>
      <name val="Tahoma"/>
      <family val="2"/>
    </font>
    <font>
      <sz val="14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b/>
      <sz val="9"/>
      <name val="Tahoma"/>
      <family val="2"/>
    </font>
    <font>
      <b/>
      <u/>
      <sz val="9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37" fontId="1" fillId="0" borderId="0" xfId="0" quotePrefix="1" applyNumberFormat="1" applyFont="1" applyAlignment="1">
      <alignment horizontal="left"/>
    </xf>
    <xf numFmtId="37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37" fontId="4" fillId="0" borderId="0" xfId="0" quotePrefix="1" applyNumberFormat="1" applyFont="1" applyAlignment="1">
      <alignment horizontal="left"/>
    </xf>
    <xf numFmtId="0" fontId="5" fillId="0" borderId="0" xfId="0" applyFont="1" applyAlignment="1">
      <alignment horizontal="left"/>
    </xf>
    <xf numFmtId="37" fontId="2" fillId="0" borderId="0" xfId="0" applyNumberFormat="1" applyFont="1" applyAlignment="1">
      <alignment horizontal="left"/>
    </xf>
    <xf numFmtId="37" fontId="6" fillId="0" borderId="0" xfId="0" quotePrefix="1" applyNumberFormat="1" applyFont="1" applyAlignment="1">
      <alignment horizontal="center"/>
    </xf>
    <xf numFmtId="0" fontId="2" fillId="0" borderId="0" xfId="0" applyFont="1"/>
    <xf numFmtId="3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7" fontId="8" fillId="0" borderId="0" xfId="0" applyNumberFormat="1" applyFont="1" applyAlignment="1">
      <alignment horizontal="right"/>
    </xf>
    <xf numFmtId="0" fontId="8" fillId="0" borderId="0" xfId="0" quotePrefix="1" applyFont="1" applyAlignment="1">
      <alignment horizontal="left"/>
    </xf>
    <xf numFmtId="0" fontId="6" fillId="0" borderId="0" xfId="0" applyFont="1"/>
    <xf numFmtId="0" fontId="2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37" fontId="2" fillId="0" borderId="0" xfId="0" applyNumberFormat="1" applyFont="1"/>
    <xf numFmtId="0" fontId="9" fillId="0" borderId="0" xfId="0" applyFont="1" applyAlignment="1">
      <alignment horizontal="center"/>
    </xf>
    <xf numFmtId="37" fontId="8" fillId="0" borderId="0" xfId="0" applyNumberFormat="1" applyFont="1"/>
    <xf numFmtId="0" fontId="8" fillId="0" borderId="0" xfId="0" quotePrefix="1" applyFont="1" applyAlignment="1">
      <alignment horizontal="center"/>
    </xf>
    <xf numFmtId="0" fontId="8" fillId="0" borderId="0" xfId="0" applyFont="1" applyFill="1"/>
    <xf numFmtId="37" fontId="2" fillId="0" borderId="0" xfId="0" applyNumberFormat="1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/>
    <xf numFmtId="0" fontId="8" fillId="0" borderId="0" xfId="0" applyFont="1" applyFill="1" applyAlignment="1">
      <alignment horizontal="center"/>
    </xf>
    <xf numFmtId="37" fontId="2" fillId="0" borderId="0" xfId="0" applyNumberFormat="1" applyFont="1" applyFill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7" fillId="0" borderId="0" xfId="0" quotePrefix="1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6" fillId="0" borderId="0" xfId="0" quotePrefix="1" applyFont="1" applyAlignment="1">
      <alignment horizontal="center"/>
    </xf>
    <xf numFmtId="37" fontId="3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52F5-B162-4937-ACC3-1D61E396DFD5}">
  <dimension ref="A1:S613"/>
  <sheetViews>
    <sheetView tabSelected="1" workbookViewId="0">
      <selection activeCell="C2" sqref="C2"/>
    </sheetView>
  </sheetViews>
  <sheetFormatPr defaultColWidth="9.1796875" defaultRowHeight="12.5" x14ac:dyDescent="0.25"/>
  <cols>
    <col min="1" max="1" width="26.54296875" style="4" customWidth="1"/>
    <col min="2" max="2" width="12.54296875" style="37" customWidth="1"/>
    <col min="3" max="3" width="11.453125" style="37" customWidth="1"/>
    <col min="4" max="4" width="12.54296875" style="37" customWidth="1"/>
    <col min="5" max="5" width="10.1796875" style="37" customWidth="1"/>
    <col min="6" max="8" width="9.1796875" style="4"/>
    <col min="9" max="11" width="10.81640625" style="4" customWidth="1"/>
    <col min="12" max="254" width="9.1796875" style="4"/>
    <col min="255" max="255" width="26.54296875" style="4" customWidth="1"/>
    <col min="256" max="256" width="10.453125" style="4" customWidth="1"/>
    <col min="257" max="257" width="9.54296875" style="4" customWidth="1"/>
    <col min="258" max="258" width="10.1796875" style="4" customWidth="1"/>
    <col min="259" max="259" width="11.453125" style="4" customWidth="1"/>
    <col min="260" max="260" width="12.54296875" style="4" customWidth="1"/>
    <col min="261" max="261" width="10.1796875" style="4" customWidth="1"/>
    <col min="262" max="264" width="9.1796875" style="4"/>
    <col min="265" max="267" width="10.81640625" style="4" customWidth="1"/>
    <col min="268" max="510" width="9.1796875" style="4"/>
    <col min="511" max="511" width="26.54296875" style="4" customWidth="1"/>
    <col min="512" max="512" width="10.453125" style="4" customWidth="1"/>
    <col min="513" max="513" width="9.54296875" style="4" customWidth="1"/>
    <col min="514" max="514" width="10.1796875" style="4" customWidth="1"/>
    <col min="515" max="515" width="11.453125" style="4" customWidth="1"/>
    <col min="516" max="516" width="12.54296875" style="4" customWidth="1"/>
    <col min="517" max="517" width="10.1796875" style="4" customWidth="1"/>
    <col min="518" max="520" width="9.1796875" style="4"/>
    <col min="521" max="523" width="10.81640625" style="4" customWidth="1"/>
    <col min="524" max="766" width="9.1796875" style="4"/>
    <col min="767" max="767" width="26.54296875" style="4" customWidth="1"/>
    <col min="768" max="768" width="10.453125" style="4" customWidth="1"/>
    <col min="769" max="769" width="9.54296875" style="4" customWidth="1"/>
    <col min="770" max="770" width="10.1796875" style="4" customWidth="1"/>
    <col min="771" max="771" width="11.453125" style="4" customWidth="1"/>
    <col min="772" max="772" width="12.54296875" style="4" customWidth="1"/>
    <col min="773" max="773" width="10.1796875" style="4" customWidth="1"/>
    <col min="774" max="776" width="9.1796875" style="4"/>
    <col min="777" max="779" width="10.81640625" style="4" customWidth="1"/>
    <col min="780" max="1022" width="9.1796875" style="4"/>
    <col min="1023" max="1023" width="26.54296875" style="4" customWidth="1"/>
    <col min="1024" max="1024" width="10.453125" style="4" customWidth="1"/>
    <col min="1025" max="1025" width="9.54296875" style="4" customWidth="1"/>
    <col min="1026" max="1026" width="10.1796875" style="4" customWidth="1"/>
    <col min="1027" max="1027" width="11.453125" style="4" customWidth="1"/>
    <col min="1028" max="1028" width="12.54296875" style="4" customWidth="1"/>
    <col min="1029" max="1029" width="10.1796875" style="4" customWidth="1"/>
    <col min="1030" max="1032" width="9.1796875" style="4"/>
    <col min="1033" max="1035" width="10.81640625" style="4" customWidth="1"/>
    <col min="1036" max="1278" width="9.1796875" style="4"/>
    <col min="1279" max="1279" width="26.54296875" style="4" customWidth="1"/>
    <col min="1280" max="1280" width="10.453125" style="4" customWidth="1"/>
    <col min="1281" max="1281" width="9.54296875" style="4" customWidth="1"/>
    <col min="1282" max="1282" width="10.1796875" style="4" customWidth="1"/>
    <col min="1283" max="1283" width="11.453125" style="4" customWidth="1"/>
    <col min="1284" max="1284" width="12.54296875" style="4" customWidth="1"/>
    <col min="1285" max="1285" width="10.1796875" style="4" customWidth="1"/>
    <col min="1286" max="1288" width="9.1796875" style="4"/>
    <col min="1289" max="1291" width="10.81640625" style="4" customWidth="1"/>
    <col min="1292" max="1534" width="9.1796875" style="4"/>
    <col min="1535" max="1535" width="26.54296875" style="4" customWidth="1"/>
    <col min="1536" max="1536" width="10.453125" style="4" customWidth="1"/>
    <col min="1537" max="1537" width="9.54296875" style="4" customWidth="1"/>
    <col min="1538" max="1538" width="10.1796875" style="4" customWidth="1"/>
    <col min="1539" max="1539" width="11.453125" style="4" customWidth="1"/>
    <col min="1540" max="1540" width="12.54296875" style="4" customWidth="1"/>
    <col min="1541" max="1541" width="10.1796875" style="4" customWidth="1"/>
    <col min="1542" max="1544" width="9.1796875" style="4"/>
    <col min="1545" max="1547" width="10.81640625" style="4" customWidth="1"/>
    <col min="1548" max="1790" width="9.1796875" style="4"/>
    <col min="1791" max="1791" width="26.54296875" style="4" customWidth="1"/>
    <col min="1792" max="1792" width="10.453125" style="4" customWidth="1"/>
    <col min="1793" max="1793" width="9.54296875" style="4" customWidth="1"/>
    <col min="1794" max="1794" width="10.1796875" style="4" customWidth="1"/>
    <col min="1795" max="1795" width="11.453125" style="4" customWidth="1"/>
    <col min="1796" max="1796" width="12.54296875" style="4" customWidth="1"/>
    <col min="1797" max="1797" width="10.1796875" style="4" customWidth="1"/>
    <col min="1798" max="1800" width="9.1796875" style="4"/>
    <col min="1801" max="1803" width="10.81640625" style="4" customWidth="1"/>
    <col min="1804" max="2046" width="9.1796875" style="4"/>
    <col min="2047" max="2047" width="26.54296875" style="4" customWidth="1"/>
    <col min="2048" max="2048" width="10.453125" style="4" customWidth="1"/>
    <col min="2049" max="2049" width="9.54296875" style="4" customWidth="1"/>
    <col min="2050" max="2050" width="10.1796875" style="4" customWidth="1"/>
    <col min="2051" max="2051" width="11.453125" style="4" customWidth="1"/>
    <col min="2052" max="2052" width="12.54296875" style="4" customWidth="1"/>
    <col min="2053" max="2053" width="10.1796875" style="4" customWidth="1"/>
    <col min="2054" max="2056" width="9.1796875" style="4"/>
    <col min="2057" max="2059" width="10.81640625" style="4" customWidth="1"/>
    <col min="2060" max="2302" width="9.1796875" style="4"/>
    <col min="2303" max="2303" width="26.54296875" style="4" customWidth="1"/>
    <col min="2304" max="2304" width="10.453125" style="4" customWidth="1"/>
    <col min="2305" max="2305" width="9.54296875" style="4" customWidth="1"/>
    <col min="2306" max="2306" width="10.1796875" style="4" customWidth="1"/>
    <col min="2307" max="2307" width="11.453125" style="4" customWidth="1"/>
    <col min="2308" max="2308" width="12.54296875" style="4" customWidth="1"/>
    <col min="2309" max="2309" width="10.1796875" style="4" customWidth="1"/>
    <col min="2310" max="2312" width="9.1796875" style="4"/>
    <col min="2313" max="2315" width="10.81640625" style="4" customWidth="1"/>
    <col min="2316" max="2558" width="9.1796875" style="4"/>
    <col min="2559" max="2559" width="26.54296875" style="4" customWidth="1"/>
    <col min="2560" max="2560" width="10.453125" style="4" customWidth="1"/>
    <col min="2561" max="2561" width="9.54296875" style="4" customWidth="1"/>
    <col min="2562" max="2562" width="10.1796875" style="4" customWidth="1"/>
    <col min="2563" max="2563" width="11.453125" style="4" customWidth="1"/>
    <col min="2564" max="2564" width="12.54296875" style="4" customWidth="1"/>
    <col min="2565" max="2565" width="10.1796875" style="4" customWidth="1"/>
    <col min="2566" max="2568" width="9.1796875" style="4"/>
    <col min="2569" max="2571" width="10.81640625" style="4" customWidth="1"/>
    <col min="2572" max="2814" width="9.1796875" style="4"/>
    <col min="2815" max="2815" width="26.54296875" style="4" customWidth="1"/>
    <col min="2816" max="2816" width="10.453125" style="4" customWidth="1"/>
    <col min="2817" max="2817" width="9.54296875" style="4" customWidth="1"/>
    <col min="2818" max="2818" width="10.1796875" style="4" customWidth="1"/>
    <col min="2819" max="2819" width="11.453125" style="4" customWidth="1"/>
    <col min="2820" max="2820" width="12.54296875" style="4" customWidth="1"/>
    <col min="2821" max="2821" width="10.1796875" style="4" customWidth="1"/>
    <col min="2822" max="2824" width="9.1796875" style="4"/>
    <col min="2825" max="2827" width="10.81640625" style="4" customWidth="1"/>
    <col min="2828" max="3070" width="9.1796875" style="4"/>
    <col min="3071" max="3071" width="26.54296875" style="4" customWidth="1"/>
    <col min="3072" max="3072" width="10.453125" style="4" customWidth="1"/>
    <col min="3073" max="3073" width="9.54296875" style="4" customWidth="1"/>
    <col min="3074" max="3074" width="10.1796875" style="4" customWidth="1"/>
    <col min="3075" max="3075" width="11.453125" style="4" customWidth="1"/>
    <col min="3076" max="3076" width="12.54296875" style="4" customWidth="1"/>
    <col min="3077" max="3077" width="10.1796875" style="4" customWidth="1"/>
    <col min="3078" max="3080" width="9.1796875" style="4"/>
    <col min="3081" max="3083" width="10.81640625" style="4" customWidth="1"/>
    <col min="3084" max="3326" width="9.1796875" style="4"/>
    <col min="3327" max="3327" width="26.54296875" style="4" customWidth="1"/>
    <col min="3328" max="3328" width="10.453125" style="4" customWidth="1"/>
    <col min="3329" max="3329" width="9.54296875" style="4" customWidth="1"/>
    <col min="3330" max="3330" width="10.1796875" style="4" customWidth="1"/>
    <col min="3331" max="3331" width="11.453125" style="4" customWidth="1"/>
    <col min="3332" max="3332" width="12.54296875" style="4" customWidth="1"/>
    <col min="3333" max="3333" width="10.1796875" style="4" customWidth="1"/>
    <col min="3334" max="3336" width="9.1796875" style="4"/>
    <col min="3337" max="3339" width="10.81640625" style="4" customWidth="1"/>
    <col min="3340" max="3582" width="9.1796875" style="4"/>
    <col min="3583" max="3583" width="26.54296875" style="4" customWidth="1"/>
    <col min="3584" max="3584" width="10.453125" style="4" customWidth="1"/>
    <col min="3585" max="3585" width="9.54296875" style="4" customWidth="1"/>
    <col min="3586" max="3586" width="10.1796875" style="4" customWidth="1"/>
    <col min="3587" max="3587" width="11.453125" style="4" customWidth="1"/>
    <col min="3588" max="3588" width="12.54296875" style="4" customWidth="1"/>
    <col min="3589" max="3589" width="10.1796875" style="4" customWidth="1"/>
    <col min="3590" max="3592" width="9.1796875" style="4"/>
    <col min="3593" max="3595" width="10.81640625" style="4" customWidth="1"/>
    <col min="3596" max="3838" width="9.1796875" style="4"/>
    <col min="3839" max="3839" width="26.54296875" style="4" customWidth="1"/>
    <col min="3840" max="3840" width="10.453125" style="4" customWidth="1"/>
    <col min="3841" max="3841" width="9.54296875" style="4" customWidth="1"/>
    <col min="3842" max="3842" width="10.1796875" style="4" customWidth="1"/>
    <col min="3843" max="3843" width="11.453125" style="4" customWidth="1"/>
    <col min="3844" max="3844" width="12.54296875" style="4" customWidth="1"/>
    <col min="3845" max="3845" width="10.1796875" style="4" customWidth="1"/>
    <col min="3846" max="3848" width="9.1796875" style="4"/>
    <col min="3849" max="3851" width="10.81640625" style="4" customWidth="1"/>
    <col min="3852" max="4094" width="9.1796875" style="4"/>
    <col min="4095" max="4095" width="26.54296875" style="4" customWidth="1"/>
    <col min="4096" max="4096" width="10.453125" style="4" customWidth="1"/>
    <col min="4097" max="4097" width="9.54296875" style="4" customWidth="1"/>
    <col min="4098" max="4098" width="10.1796875" style="4" customWidth="1"/>
    <col min="4099" max="4099" width="11.453125" style="4" customWidth="1"/>
    <col min="4100" max="4100" width="12.54296875" style="4" customWidth="1"/>
    <col min="4101" max="4101" width="10.1796875" style="4" customWidth="1"/>
    <col min="4102" max="4104" width="9.1796875" style="4"/>
    <col min="4105" max="4107" width="10.81640625" style="4" customWidth="1"/>
    <col min="4108" max="4350" width="9.1796875" style="4"/>
    <col min="4351" max="4351" width="26.54296875" style="4" customWidth="1"/>
    <col min="4352" max="4352" width="10.453125" style="4" customWidth="1"/>
    <col min="4353" max="4353" width="9.54296875" style="4" customWidth="1"/>
    <col min="4354" max="4354" width="10.1796875" style="4" customWidth="1"/>
    <col min="4355" max="4355" width="11.453125" style="4" customWidth="1"/>
    <col min="4356" max="4356" width="12.54296875" style="4" customWidth="1"/>
    <col min="4357" max="4357" width="10.1796875" style="4" customWidth="1"/>
    <col min="4358" max="4360" width="9.1796875" style="4"/>
    <col min="4361" max="4363" width="10.81640625" style="4" customWidth="1"/>
    <col min="4364" max="4606" width="9.1796875" style="4"/>
    <col min="4607" max="4607" width="26.54296875" style="4" customWidth="1"/>
    <col min="4608" max="4608" width="10.453125" style="4" customWidth="1"/>
    <col min="4609" max="4609" width="9.54296875" style="4" customWidth="1"/>
    <col min="4610" max="4610" width="10.1796875" style="4" customWidth="1"/>
    <col min="4611" max="4611" width="11.453125" style="4" customWidth="1"/>
    <col min="4612" max="4612" width="12.54296875" style="4" customWidth="1"/>
    <col min="4613" max="4613" width="10.1796875" style="4" customWidth="1"/>
    <col min="4614" max="4616" width="9.1796875" style="4"/>
    <col min="4617" max="4619" width="10.81640625" style="4" customWidth="1"/>
    <col min="4620" max="4862" width="9.1796875" style="4"/>
    <col min="4863" max="4863" width="26.54296875" style="4" customWidth="1"/>
    <col min="4864" max="4864" width="10.453125" style="4" customWidth="1"/>
    <col min="4865" max="4865" width="9.54296875" style="4" customWidth="1"/>
    <col min="4866" max="4866" width="10.1796875" style="4" customWidth="1"/>
    <col min="4867" max="4867" width="11.453125" style="4" customWidth="1"/>
    <col min="4868" max="4868" width="12.54296875" style="4" customWidth="1"/>
    <col min="4869" max="4869" width="10.1796875" style="4" customWidth="1"/>
    <col min="4870" max="4872" width="9.1796875" style="4"/>
    <col min="4873" max="4875" width="10.81640625" style="4" customWidth="1"/>
    <col min="4876" max="5118" width="9.1796875" style="4"/>
    <col min="5119" max="5119" width="26.54296875" style="4" customWidth="1"/>
    <col min="5120" max="5120" width="10.453125" style="4" customWidth="1"/>
    <col min="5121" max="5121" width="9.54296875" style="4" customWidth="1"/>
    <col min="5122" max="5122" width="10.1796875" style="4" customWidth="1"/>
    <col min="5123" max="5123" width="11.453125" style="4" customWidth="1"/>
    <col min="5124" max="5124" width="12.54296875" style="4" customWidth="1"/>
    <col min="5125" max="5125" width="10.1796875" style="4" customWidth="1"/>
    <col min="5126" max="5128" width="9.1796875" style="4"/>
    <col min="5129" max="5131" width="10.81640625" style="4" customWidth="1"/>
    <col min="5132" max="5374" width="9.1796875" style="4"/>
    <col min="5375" max="5375" width="26.54296875" style="4" customWidth="1"/>
    <col min="5376" max="5376" width="10.453125" style="4" customWidth="1"/>
    <col min="5377" max="5377" width="9.54296875" style="4" customWidth="1"/>
    <col min="5378" max="5378" width="10.1796875" style="4" customWidth="1"/>
    <col min="5379" max="5379" width="11.453125" style="4" customWidth="1"/>
    <col min="5380" max="5380" width="12.54296875" style="4" customWidth="1"/>
    <col min="5381" max="5381" width="10.1796875" style="4" customWidth="1"/>
    <col min="5382" max="5384" width="9.1796875" style="4"/>
    <col min="5385" max="5387" width="10.81640625" style="4" customWidth="1"/>
    <col min="5388" max="5630" width="9.1796875" style="4"/>
    <col min="5631" max="5631" width="26.54296875" style="4" customWidth="1"/>
    <col min="5632" max="5632" width="10.453125" style="4" customWidth="1"/>
    <col min="5633" max="5633" width="9.54296875" style="4" customWidth="1"/>
    <col min="5634" max="5634" width="10.1796875" style="4" customWidth="1"/>
    <col min="5635" max="5635" width="11.453125" style="4" customWidth="1"/>
    <col min="5636" max="5636" width="12.54296875" style="4" customWidth="1"/>
    <col min="5637" max="5637" width="10.1796875" style="4" customWidth="1"/>
    <col min="5638" max="5640" width="9.1796875" style="4"/>
    <col min="5641" max="5643" width="10.81640625" style="4" customWidth="1"/>
    <col min="5644" max="5886" width="9.1796875" style="4"/>
    <col min="5887" max="5887" width="26.54296875" style="4" customWidth="1"/>
    <col min="5888" max="5888" width="10.453125" style="4" customWidth="1"/>
    <col min="5889" max="5889" width="9.54296875" style="4" customWidth="1"/>
    <col min="5890" max="5890" width="10.1796875" style="4" customWidth="1"/>
    <col min="5891" max="5891" width="11.453125" style="4" customWidth="1"/>
    <col min="5892" max="5892" width="12.54296875" style="4" customWidth="1"/>
    <col min="5893" max="5893" width="10.1796875" style="4" customWidth="1"/>
    <col min="5894" max="5896" width="9.1796875" style="4"/>
    <col min="5897" max="5899" width="10.81640625" style="4" customWidth="1"/>
    <col min="5900" max="6142" width="9.1796875" style="4"/>
    <col min="6143" max="6143" width="26.54296875" style="4" customWidth="1"/>
    <col min="6144" max="6144" width="10.453125" style="4" customWidth="1"/>
    <col min="6145" max="6145" width="9.54296875" style="4" customWidth="1"/>
    <col min="6146" max="6146" width="10.1796875" style="4" customWidth="1"/>
    <col min="6147" max="6147" width="11.453125" style="4" customWidth="1"/>
    <col min="6148" max="6148" width="12.54296875" style="4" customWidth="1"/>
    <col min="6149" max="6149" width="10.1796875" style="4" customWidth="1"/>
    <col min="6150" max="6152" width="9.1796875" style="4"/>
    <col min="6153" max="6155" width="10.81640625" style="4" customWidth="1"/>
    <col min="6156" max="6398" width="9.1796875" style="4"/>
    <col min="6399" max="6399" width="26.54296875" style="4" customWidth="1"/>
    <col min="6400" max="6400" width="10.453125" style="4" customWidth="1"/>
    <col min="6401" max="6401" width="9.54296875" style="4" customWidth="1"/>
    <col min="6402" max="6402" width="10.1796875" style="4" customWidth="1"/>
    <col min="6403" max="6403" width="11.453125" style="4" customWidth="1"/>
    <col min="6404" max="6404" width="12.54296875" style="4" customWidth="1"/>
    <col min="6405" max="6405" width="10.1796875" style="4" customWidth="1"/>
    <col min="6406" max="6408" width="9.1796875" style="4"/>
    <col min="6409" max="6411" width="10.81640625" style="4" customWidth="1"/>
    <col min="6412" max="6654" width="9.1796875" style="4"/>
    <col min="6655" max="6655" width="26.54296875" style="4" customWidth="1"/>
    <col min="6656" max="6656" width="10.453125" style="4" customWidth="1"/>
    <col min="6657" max="6657" width="9.54296875" style="4" customWidth="1"/>
    <col min="6658" max="6658" width="10.1796875" style="4" customWidth="1"/>
    <col min="6659" max="6659" width="11.453125" style="4" customWidth="1"/>
    <col min="6660" max="6660" width="12.54296875" style="4" customWidth="1"/>
    <col min="6661" max="6661" width="10.1796875" style="4" customWidth="1"/>
    <col min="6662" max="6664" width="9.1796875" style="4"/>
    <col min="6665" max="6667" width="10.81640625" style="4" customWidth="1"/>
    <col min="6668" max="6910" width="9.1796875" style="4"/>
    <col min="6911" max="6911" width="26.54296875" style="4" customWidth="1"/>
    <col min="6912" max="6912" width="10.453125" style="4" customWidth="1"/>
    <col min="6913" max="6913" width="9.54296875" style="4" customWidth="1"/>
    <col min="6914" max="6914" width="10.1796875" style="4" customWidth="1"/>
    <col min="6915" max="6915" width="11.453125" style="4" customWidth="1"/>
    <col min="6916" max="6916" width="12.54296875" style="4" customWidth="1"/>
    <col min="6917" max="6917" width="10.1796875" style="4" customWidth="1"/>
    <col min="6918" max="6920" width="9.1796875" style="4"/>
    <col min="6921" max="6923" width="10.81640625" style="4" customWidth="1"/>
    <col min="6924" max="7166" width="9.1796875" style="4"/>
    <col min="7167" max="7167" width="26.54296875" style="4" customWidth="1"/>
    <col min="7168" max="7168" width="10.453125" style="4" customWidth="1"/>
    <col min="7169" max="7169" width="9.54296875" style="4" customWidth="1"/>
    <col min="7170" max="7170" width="10.1796875" style="4" customWidth="1"/>
    <col min="7171" max="7171" width="11.453125" style="4" customWidth="1"/>
    <col min="7172" max="7172" width="12.54296875" style="4" customWidth="1"/>
    <col min="7173" max="7173" width="10.1796875" style="4" customWidth="1"/>
    <col min="7174" max="7176" width="9.1796875" style="4"/>
    <col min="7177" max="7179" width="10.81640625" style="4" customWidth="1"/>
    <col min="7180" max="7422" width="9.1796875" style="4"/>
    <col min="7423" max="7423" width="26.54296875" style="4" customWidth="1"/>
    <col min="7424" max="7424" width="10.453125" style="4" customWidth="1"/>
    <col min="7425" max="7425" width="9.54296875" style="4" customWidth="1"/>
    <col min="7426" max="7426" width="10.1796875" style="4" customWidth="1"/>
    <col min="7427" max="7427" width="11.453125" style="4" customWidth="1"/>
    <col min="7428" max="7428" width="12.54296875" style="4" customWidth="1"/>
    <col min="7429" max="7429" width="10.1796875" style="4" customWidth="1"/>
    <col min="7430" max="7432" width="9.1796875" style="4"/>
    <col min="7433" max="7435" width="10.81640625" style="4" customWidth="1"/>
    <col min="7436" max="7678" width="9.1796875" style="4"/>
    <col min="7679" max="7679" width="26.54296875" style="4" customWidth="1"/>
    <col min="7680" max="7680" width="10.453125" style="4" customWidth="1"/>
    <col min="7681" max="7681" width="9.54296875" style="4" customWidth="1"/>
    <col min="7682" max="7682" width="10.1796875" style="4" customWidth="1"/>
    <col min="7683" max="7683" width="11.453125" style="4" customWidth="1"/>
    <col min="7684" max="7684" width="12.54296875" style="4" customWidth="1"/>
    <col min="7685" max="7685" width="10.1796875" style="4" customWidth="1"/>
    <col min="7686" max="7688" width="9.1796875" style="4"/>
    <col min="7689" max="7691" width="10.81640625" style="4" customWidth="1"/>
    <col min="7692" max="7934" width="9.1796875" style="4"/>
    <col min="7935" max="7935" width="26.54296875" style="4" customWidth="1"/>
    <col min="7936" max="7936" width="10.453125" style="4" customWidth="1"/>
    <col min="7937" max="7937" width="9.54296875" style="4" customWidth="1"/>
    <col min="7938" max="7938" width="10.1796875" style="4" customWidth="1"/>
    <col min="7939" max="7939" width="11.453125" style="4" customWidth="1"/>
    <col min="7940" max="7940" width="12.54296875" style="4" customWidth="1"/>
    <col min="7941" max="7941" width="10.1796875" style="4" customWidth="1"/>
    <col min="7942" max="7944" width="9.1796875" style="4"/>
    <col min="7945" max="7947" width="10.81640625" style="4" customWidth="1"/>
    <col min="7948" max="8190" width="9.1796875" style="4"/>
    <col min="8191" max="8191" width="26.54296875" style="4" customWidth="1"/>
    <col min="8192" max="8192" width="10.453125" style="4" customWidth="1"/>
    <col min="8193" max="8193" width="9.54296875" style="4" customWidth="1"/>
    <col min="8194" max="8194" width="10.1796875" style="4" customWidth="1"/>
    <col min="8195" max="8195" width="11.453125" style="4" customWidth="1"/>
    <col min="8196" max="8196" width="12.54296875" style="4" customWidth="1"/>
    <col min="8197" max="8197" width="10.1796875" style="4" customWidth="1"/>
    <col min="8198" max="8200" width="9.1796875" style="4"/>
    <col min="8201" max="8203" width="10.81640625" style="4" customWidth="1"/>
    <col min="8204" max="8446" width="9.1796875" style="4"/>
    <col min="8447" max="8447" width="26.54296875" style="4" customWidth="1"/>
    <col min="8448" max="8448" width="10.453125" style="4" customWidth="1"/>
    <col min="8449" max="8449" width="9.54296875" style="4" customWidth="1"/>
    <col min="8450" max="8450" width="10.1796875" style="4" customWidth="1"/>
    <col min="8451" max="8451" width="11.453125" style="4" customWidth="1"/>
    <col min="8452" max="8452" width="12.54296875" style="4" customWidth="1"/>
    <col min="8453" max="8453" width="10.1796875" style="4" customWidth="1"/>
    <col min="8454" max="8456" width="9.1796875" style="4"/>
    <col min="8457" max="8459" width="10.81640625" style="4" customWidth="1"/>
    <col min="8460" max="8702" width="9.1796875" style="4"/>
    <col min="8703" max="8703" width="26.54296875" style="4" customWidth="1"/>
    <col min="8704" max="8704" width="10.453125" style="4" customWidth="1"/>
    <col min="8705" max="8705" width="9.54296875" style="4" customWidth="1"/>
    <col min="8706" max="8706" width="10.1796875" style="4" customWidth="1"/>
    <col min="8707" max="8707" width="11.453125" style="4" customWidth="1"/>
    <col min="8708" max="8708" width="12.54296875" style="4" customWidth="1"/>
    <col min="8709" max="8709" width="10.1796875" style="4" customWidth="1"/>
    <col min="8710" max="8712" width="9.1796875" style="4"/>
    <col min="8713" max="8715" width="10.81640625" style="4" customWidth="1"/>
    <col min="8716" max="8958" width="9.1796875" style="4"/>
    <col min="8959" max="8959" width="26.54296875" style="4" customWidth="1"/>
    <col min="8960" max="8960" width="10.453125" style="4" customWidth="1"/>
    <col min="8961" max="8961" width="9.54296875" style="4" customWidth="1"/>
    <col min="8962" max="8962" width="10.1796875" style="4" customWidth="1"/>
    <col min="8963" max="8963" width="11.453125" style="4" customWidth="1"/>
    <col min="8964" max="8964" width="12.54296875" style="4" customWidth="1"/>
    <col min="8965" max="8965" width="10.1796875" style="4" customWidth="1"/>
    <col min="8966" max="8968" width="9.1796875" style="4"/>
    <col min="8969" max="8971" width="10.81640625" style="4" customWidth="1"/>
    <col min="8972" max="9214" width="9.1796875" style="4"/>
    <col min="9215" max="9215" width="26.54296875" style="4" customWidth="1"/>
    <col min="9216" max="9216" width="10.453125" style="4" customWidth="1"/>
    <col min="9217" max="9217" width="9.54296875" style="4" customWidth="1"/>
    <col min="9218" max="9218" width="10.1796875" style="4" customWidth="1"/>
    <col min="9219" max="9219" width="11.453125" style="4" customWidth="1"/>
    <col min="9220" max="9220" width="12.54296875" style="4" customWidth="1"/>
    <col min="9221" max="9221" width="10.1796875" style="4" customWidth="1"/>
    <col min="9222" max="9224" width="9.1796875" style="4"/>
    <col min="9225" max="9227" width="10.81640625" style="4" customWidth="1"/>
    <col min="9228" max="9470" width="9.1796875" style="4"/>
    <col min="9471" max="9471" width="26.54296875" style="4" customWidth="1"/>
    <col min="9472" max="9472" width="10.453125" style="4" customWidth="1"/>
    <col min="9473" max="9473" width="9.54296875" style="4" customWidth="1"/>
    <col min="9474" max="9474" width="10.1796875" style="4" customWidth="1"/>
    <col min="9475" max="9475" width="11.453125" style="4" customWidth="1"/>
    <col min="9476" max="9476" width="12.54296875" style="4" customWidth="1"/>
    <col min="9477" max="9477" width="10.1796875" style="4" customWidth="1"/>
    <col min="9478" max="9480" width="9.1796875" style="4"/>
    <col min="9481" max="9483" width="10.81640625" style="4" customWidth="1"/>
    <col min="9484" max="9726" width="9.1796875" style="4"/>
    <col min="9727" max="9727" width="26.54296875" style="4" customWidth="1"/>
    <col min="9728" max="9728" width="10.453125" style="4" customWidth="1"/>
    <col min="9729" max="9729" width="9.54296875" style="4" customWidth="1"/>
    <col min="9730" max="9730" width="10.1796875" style="4" customWidth="1"/>
    <col min="9731" max="9731" width="11.453125" style="4" customWidth="1"/>
    <col min="9732" max="9732" width="12.54296875" style="4" customWidth="1"/>
    <col min="9733" max="9733" width="10.1796875" style="4" customWidth="1"/>
    <col min="9734" max="9736" width="9.1796875" style="4"/>
    <col min="9737" max="9739" width="10.81640625" style="4" customWidth="1"/>
    <col min="9740" max="9982" width="9.1796875" style="4"/>
    <col min="9983" max="9983" width="26.54296875" style="4" customWidth="1"/>
    <col min="9984" max="9984" width="10.453125" style="4" customWidth="1"/>
    <col min="9985" max="9985" width="9.54296875" style="4" customWidth="1"/>
    <col min="9986" max="9986" width="10.1796875" style="4" customWidth="1"/>
    <col min="9987" max="9987" width="11.453125" style="4" customWidth="1"/>
    <col min="9988" max="9988" width="12.54296875" style="4" customWidth="1"/>
    <col min="9989" max="9989" width="10.1796875" style="4" customWidth="1"/>
    <col min="9990" max="9992" width="9.1796875" style="4"/>
    <col min="9993" max="9995" width="10.81640625" style="4" customWidth="1"/>
    <col min="9996" max="10238" width="9.1796875" style="4"/>
    <col min="10239" max="10239" width="26.54296875" style="4" customWidth="1"/>
    <col min="10240" max="10240" width="10.453125" style="4" customWidth="1"/>
    <col min="10241" max="10241" width="9.54296875" style="4" customWidth="1"/>
    <col min="10242" max="10242" width="10.1796875" style="4" customWidth="1"/>
    <col min="10243" max="10243" width="11.453125" style="4" customWidth="1"/>
    <col min="10244" max="10244" width="12.54296875" style="4" customWidth="1"/>
    <col min="10245" max="10245" width="10.1796875" style="4" customWidth="1"/>
    <col min="10246" max="10248" width="9.1796875" style="4"/>
    <col min="10249" max="10251" width="10.81640625" style="4" customWidth="1"/>
    <col min="10252" max="10494" width="9.1796875" style="4"/>
    <col min="10495" max="10495" width="26.54296875" style="4" customWidth="1"/>
    <col min="10496" max="10496" width="10.453125" style="4" customWidth="1"/>
    <col min="10497" max="10497" width="9.54296875" style="4" customWidth="1"/>
    <col min="10498" max="10498" width="10.1796875" style="4" customWidth="1"/>
    <col min="10499" max="10499" width="11.453125" style="4" customWidth="1"/>
    <col min="10500" max="10500" width="12.54296875" style="4" customWidth="1"/>
    <col min="10501" max="10501" width="10.1796875" style="4" customWidth="1"/>
    <col min="10502" max="10504" width="9.1796875" style="4"/>
    <col min="10505" max="10507" width="10.81640625" style="4" customWidth="1"/>
    <col min="10508" max="10750" width="9.1796875" style="4"/>
    <col min="10751" max="10751" width="26.54296875" style="4" customWidth="1"/>
    <col min="10752" max="10752" width="10.453125" style="4" customWidth="1"/>
    <col min="10753" max="10753" width="9.54296875" style="4" customWidth="1"/>
    <col min="10754" max="10754" width="10.1796875" style="4" customWidth="1"/>
    <col min="10755" max="10755" width="11.453125" style="4" customWidth="1"/>
    <col min="10756" max="10756" width="12.54296875" style="4" customWidth="1"/>
    <col min="10757" max="10757" width="10.1796875" style="4" customWidth="1"/>
    <col min="10758" max="10760" width="9.1796875" style="4"/>
    <col min="10761" max="10763" width="10.81640625" style="4" customWidth="1"/>
    <col min="10764" max="11006" width="9.1796875" style="4"/>
    <col min="11007" max="11007" width="26.54296875" style="4" customWidth="1"/>
    <col min="11008" max="11008" width="10.453125" style="4" customWidth="1"/>
    <col min="11009" max="11009" width="9.54296875" style="4" customWidth="1"/>
    <col min="11010" max="11010" width="10.1796875" style="4" customWidth="1"/>
    <col min="11011" max="11011" width="11.453125" style="4" customWidth="1"/>
    <col min="11012" max="11012" width="12.54296875" style="4" customWidth="1"/>
    <col min="11013" max="11013" width="10.1796875" style="4" customWidth="1"/>
    <col min="11014" max="11016" width="9.1796875" style="4"/>
    <col min="11017" max="11019" width="10.81640625" style="4" customWidth="1"/>
    <col min="11020" max="11262" width="9.1796875" style="4"/>
    <col min="11263" max="11263" width="26.54296875" style="4" customWidth="1"/>
    <col min="11264" max="11264" width="10.453125" style="4" customWidth="1"/>
    <col min="11265" max="11265" width="9.54296875" style="4" customWidth="1"/>
    <col min="11266" max="11266" width="10.1796875" style="4" customWidth="1"/>
    <col min="11267" max="11267" width="11.453125" style="4" customWidth="1"/>
    <col min="11268" max="11268" width="12.54296875" style="4" customWidth="1"/>
    <col min="11269" max="11269" width="10.1796875" style="4" customWidth="1"/>
    <col min="11270" max="11272" width="9.1796875" style="4"/>
    <col min="11273" max="11275" width="10.81640625" style="4" customWidth="1"/>
    <col min="11276" max="11518" width="9.1796875" style="4"/>
    <col min="11519" max="11519" width="26.54296875" style="4" customWidth="1"/>
    <col min="11520" max="11520" width="10.453125" style="4" customWidth="1"/>
    <col min="11521" max="11521" width="9.54296875" style="4" customWidth="1"/>
    <col min="11522" max="11522" width="10.1796875" style="4" customWidth="1"/>
    <col min="11523" max="11523" width="11.453125" style="4" customWidth="1"/>
    <col min="11524" max="11524" width="12.54296875" style="4" customWidth="1"/>
    <col min="11525" max="11525" width="10.1796875" style="4" customWidth="1"/>
    <col min="11526" max="11528" width="9.1796875" style="4"/>
    <col min="11529" max="11531" width="10.81640625" style="4" customWidth="1"/>
    <col min="11532" max="11774" width="9.1796875" style="4"/>
    <col min="11775" max="11775" width="26.54296875" style="4" customWidth="1"/>
    <col min="11776" max="11776" width="10.453125" style="4" customWidth="1"/>
    <col min="11777" max="11777" width="9.54296875" style="4" customWidth="1"/>
    <col min="11778" max="11778" width="10.1796875" style="4" customWidth="1"/>
    <col min="11779" max="11779" width="11.453125" style="4" customWidth="1"/>
    <col min="11780" max="11780" width="12.54296875" style="4" customWidth="1"/>
    <col min="11781" max="11781" width="10.1796875" style="4" customWidth="1"/>
    <col min="11782" max="11784" width="9.1796875" style="4"/>
    <col min="11785" max="11787" width="10.81640625" style="4" customWidth="1"/>
    <col min="11788" max="12030" width="9.1796875" style="4"/>
    <col min="12031" max="12031" width="26.54296875" style="4" customWidth="1"/>
    <col min="12032" max="12032" width="10.453125" style="4" customWidth="1"/>
    <col min="12033" max="12033" width="9.54296875" style="4" customWidth="1"/>
    <col min="12034" max="12034" width="10.1796875" style="4" customWidth="1"/>
    <col min="12035" max="12035" width="11.453125" style="4" customWidth="1"/>
    <col min="12036" max="12036" width="12.54296875" style="4" customWidth="1"/>
    <col min="12037" max="12037" width="10.1796875" style="4" customWidth="1"/>
    <col min="12038" max="12040" width="9.1796875" style="4"/>
    <col min="12041" max="12043" width="10.81640625" style="4" customWidth="1"/>
    <col min="12044" max="12286" width="9.1796875" style="4"/>
    <col min="12287" max="12287" width="26.54296875" style="4" customWidth="1"/>
    <col min="12288" max="12288" width="10.453125" style="4" customWidth="1"/>
    <col min="12289" max="12289" width="9.54296875" style="4" customWidth="1"/>
    <col min="12290" max="12290" width="10.1796875" style="4" customWidth="1"/>
    <col min="12291" max="12291" width="11.453125" style="4" customWidth="1"/>
    <col min="12292" max="12292" width="12.54296875" style="4" customWidth="1"/>
    <col min="12293" max="12293" width="10.1796875" style="4" customWidth="1"/>
    <col min="12294" max="12296" width="9.1796875" style="4"/>
    <col min="12297" max="12299" width="10.81640625" style="4" customWidth="1"/>
    <col min="12300" max="12542" width="9.1796875" style="4"/>
    <col min="12543" max="12543" width="26.54296875" style="4" customWidth="1"/>
    <col min="12544" max="12544" width="10.453125" style="4" customWidth="1"/>
    <col min="12545" max="12545" width="9.54296875" style="4" customWidth="1"/>
    <col min="12546" max="12546" width="10.1796875" style="4" customWidth="1"/>
    <col min="12547" max="12547" width="11.453125" style="4" customWidth="1"/>
    <col min="12548" max="12548" width="12.54296875" style="4" customWidth="1"/>
    <col min="12549" max="12549" width="10.1796875" style="4" customWidth="1"/>
    <col min="12550" max="12552" width="9.1796875" style="4"/>
    <col min="12553" max="12555" width="10.81640625" style="4" customWidth="1"/>
    <col min="12556" max="12798" width="9.1796875" style="4"/>
    <col min="12799" max="12799" width="26.54296875" style="4" customWidth="1"/>
    <col min="12800" max="12800" width="10.453125" style="4" customWidth="1"/>
    <col min="12801" max="12801" width="9.54296875" style="4" customWidth="1"/>
    <col min="12802" max="12802" width="10.1796875" style="4" customWidth="1"/>
    <col min="12803" max="12803" width="11.453125" style="4" customWidth="1"/>
    <col min="12804" max="12804" width="12.54296875" style="4" customWidth="1"/>
    <col min="12805" max="12805" width="10.1796875" style="4" customWidth="1"/>
    <col min="12806" max="12808" width="9.1796875" style="4"/>
    <col min="12809" max="12811" width="10.81640625" style="4" customWidth="1"/>
    <col min="12812" max="13054" width="9.1796875" style="4"/>
    <col min="13055" max="13055" width="26.54296875" style="4" customWidth="1"/>
    <col min="13056" max="13056" width="10.453125" style="4" customWidth="1"/>
    <col min="13057" max="13057" width="9.54296875" style="4" customWidth="1"/>
    <col min="13058" max="13058" width="10.1796875" style="4" customWidth="1"/>
    <col min="13059" max="13059" width="11.453125" style="4" customWidth="1"/>
    <col min="13060" max="13060" width="12.54296875" style="4" customWidth="1"/>
    <col min="13061" max="13061" width="10.1796875" style="4" customWidth="1"/>
    <col min="13062" max="13064" width="9.1796875" style="4"/>
    <col min="13065" max="13067" width="10.81640625" style="4" customWidth="1"/>
    <col min="13068" max="13310" width="9.1796875" style="4"/>
    <col min="13311" max="13311" width="26.54296875" style="4" customWidth="1"/>
    <col min="13312" max="13312" width="10.453125" style="4" customWidth="1"/>
    <col min="13313" max="13313" width="9.54296875" style="4" customWidth="1"/>
    <col min="13314" max="13314" width="10.1796875" style="4" customWidth="1"/>
    <col min="13315" max="13315" width="11.453125" style="4" customWidth="1"/>
    <col min="13316" max="13316" width="12.54296875" style="4" customWidth="1"/>
    <col min="13317" max="13317" width="10.1796875" style="4" customWidth="1"/>
    <col min="13318" max="13320" width="9.1796875" style="4"/>
    <col min="13321" max="13323" width="10.81640625" style="4" customWidth="1"/>
    <col min="13324" max="13566" width="9.1796875" style="4"/>
    <col min="13567" max="13567" width="26.54296875" style="4" customWidth="1"/>
    <col min="13568" max="13568" width="10.453125" style="4" customWidth="1"/>
    <col min="13569" max="13569" width="9.54296875" style="4" customWidth="1"/>
    <col min="13570" max="13570" width="10.1796875" style="4" customWidth="1"/>
    <col min="13571" max="13571" width="11.453125" style="4" customWidth="1"/>
    <col min="13572" max="13572" width="12.54296875" style="4" customWidth="1"/>
    <col min="13573" max="13573" width="10.1796875" style="4" customWidth="1"/>
    <col min="13574" max="13576" width="9.1796875" style="4"/>
    <col min="13577" max="13579" width="10.81640625" style="4" customWidth="1"/>
    <col min="13580" max="13822" width="9.1796875" style="4"/>
    <col min="13823" max="13823" width="26.54296875" style="4" customWidth="1"/>
    <col min="13824" max="13824" width="10.453125" style="4" customWidth="1"/>
    <col min="13825" max="13825" width="9.54296875" style="4" customWidth="1"/>
    <col min="13826" max="13826" width="10.1796875" style="4" customWidth="1"/>
    <col min="13827" max="13827" width="11.453125" style="4" customWidth="1"/>
    <col min="13828" max="13828" width="12.54296875" style="4" customWidth="1"/>
    <col min="13829" max="13829" width="10.1796875" style="4" customWidth="1"/>
    <col min="13830" max="13832" width="9.1796875" style="4"/>
    <col min="13833" max="13835" width="10.81640625" style="4" customWidth="1"/>
    <col min="13836" max="14078" width="9.1796875" style="4"/>
    <col min="14079" max="14079" width="26.54296875" style="4" customWidth="1"/>
    <col min="14080" max="14080" width="10.453125" style="4" customWidth="1"/>
    <col min="14081" max="14081" width="9.54296875" style="4" customWidth="1"/>
    <col min="14082" max="14082" width="10.1796875" style="4" customWidth="1"/>
    <col min="14083" max="14083" width="11.453125" style="4" customWidth="1"/>
    <col min="14084" max="14084" width="12.54296875" style="4" customWidth="1"/>
    <col min="14085" max="14085" width="10.1796875" style="4" customWidth="1"/>
    <col min="14086" max="14088" width="9.1796875" style="4"/>
    <col min="14089" max="14091" width="10.81640625" style="4" customWidth="1"/>
    <col min="14092" max="14334" width="9.1796875" style="4"/>
    <col min="14335" max="14335" width="26.54296875" style="4" customWidth="1"/>
    <col min="14336" max="14336" width="10.453125" style="4" customWidth="1"/>
    <col min="14337" max="14337" width="9.54296875" style="4" customWidth="1"/>
    <col min="14338" max="14338" width="10.1796875" style="4" customWidth="1"/>
    <col min="14339" max="14339" width="11.453125" style="4" customWidth="1"/>
    <col min="14340" max="14340" width="12.54296875" style="4" customWidth="1"/>
    <col min="14341" max="14341" width="10.1796875" style="4" customWidth="1"/>
    <col min="14342" max="14344" width="9.1796875" style="4"/>
    <col min="14345" max="14347" width="10.81640625" style="4" customWidth="1"/>
    <col min="14348" max="14590" width="9.1796875" style="4"/>
    <col min="14591" max="14591" width="26.54296875" style="4" customWidth="1"/>
    <col min="14592" max="14592" width="10.453125" style="4" customWidth="1"/>
    <col min="14593" max="14593" width="9.54296875" style="4" customWidth="1"/>
    <col min="14594" max="14594" width="10.1796875" style="4" customWidth="1"/>
    <col min="14595" max="14595" width="11.453125" style="4" customWidth="1"/>
    <col min="14596" max="14596" width="12.54296875" style="4" customWidth="1"/>
    <col min="14597" max="14597" width="10.1796875" style="4" customWidth="1"/>
    <col min="14598" max="14600" width="9.1796875" style="4"/>
    <col min="14601" max="14603" width="10.81640625" style="4" customWidth="1"/>
    <col min="14604" max="14846" width="9.1796875" style="4"/>
    <col min="14847" max="14847" width="26.54296875" style="4" customWidth="1"/>
    <col min="14848" max="14848" width="10.453125" style="4" customWidth="1"/>
    <col min="14849" max="14849" width="9.54296875" style="4" customWidth="1"/>
    <col min="14850" max="14850" width="10.1796875" style="4" customWidth="1"/>
    <col min="14851" max="14851" width="11.453125" style="4" customWidth="1"/>
    <col min="14852" max="14852" width="12.54296875" style="4" customWidth="1"/>
    <col min="14853" max="14853" width="10.1796875" style="4" customWidth="1"/>
    <col min="14854" max="14856" width="9.1796875" style="4"/>
    <col min="14857" max="14859" width="10.81640625" style="4" customWidth="1"/>
    <col min="14860" max="15102" width="9.1796875" style="4"/>
    <col min="15103" max="15103" width="26.54296875" style="4" customWidth="1"/>
    <col min="15104" max="15104" width="10.453125" style="4" customWidth="1"/>
    <col min="15105" max="15105" width="9.54296875" style="4" customWidth="1"/>
    <col min="15106" max="15106" width="10.1796875" style="4" customWidth="1"/>
    <col min="15107" max="15107" width="11.453125" style="4" customWidth="1"/>
    <col min="15108" max="15108" width="12.54296875" style="4" customWidth="1"/>
    <col min="15109" max="15109" width="10.1796875" style="4" customWidth="1"/>
    <col min="15110" max="15112" width="9.1796875" style="4"/>
    <col min="15113" max="15115" width="10.81640625" style="4" customWidth="1"/>
    <col min="15116" max="15358" width="9.1796875" style="4"/>
    <col min="15359" max="15359" width="26.54296875" style="4" customWidth="1"/>
    <col min="15360" max="15360" width="10.453125" style="4" customWidth="1"/>
    <col min="15361" max="15361" width="9.54296875" style="4" customWidth="1"/>
    <col min="15362" max="15362" width="10.1796875" style="4" customWidth="1"/>
    <col min="15363" max="15363" width="11.453125" style="4" customWidth="1"/>
    <col min="15364" max="15364" width="12.54296875" style="4" customWidth="1"/>
    <col min="15365" max="15365" width="10.1796875" style="4" customWidth="1"/>
    <col min="15366" max="15368" width="9.1796875" style="4"/>
    <col min="15369" max="15371" width="10.81640625" style="4" customWidth="1"/>
    <col min="15372" max="15614" width="9.1796875" style="4"/>
    <col min="15615" max="15615" width="26.54296875" style="4" customWidth="1"/>
    <col min="15616" max="15616" width="10.453125" style="4" customWidth="1"/>
    <col min="15617" max="15617" width="9.54296875" style="4" customWidth="1"/>
    <col min="15618" max="15618" width="10.1796875" style="4" customWidth="1"/>
    <col min="15619" max="15619" width="11.453125" style="4" customWidth="1"/>
    <col min="15620" max="15620" width="12.54296875" style="4" customWidth="1"/>
    <col min="15621" max="15621" width="10.1796875" style="4" customWidth="1"/>
    <col min="15622" max="15624" width="9.1796875" style="4"/>
    <col min="15625" max="15627" width="10.81640625" style="4" customWidth="1"/>
    <col min="15628" max="15870" width="9.1796875" style="4"/>
    <col min="15871" max="15871" width="26.54296875" style="4" customWidth="1"/>
    <col min="15872" max="15872" width="10.453125" style="4" customWidth="1"/>
    <col min="15873" max="15873" width="9.54296875" style="4" customWidth="1"/>
    <col min="15874" max="15874" width="10.1796875" style="4" customWidth="1"/>
    <col min="15875" max="15875" width="11.453125" style="4" customWidth="1"/>
    <col min="15876" max="15876" width="12.54296875" style="4" customWidth="1"/>
    <col min="15877" max="15877" width="10.1796875" style="4" customWidth="1"/>
    <col min="15878" max="15880" width="9.1796875" style="4"/>
    <col min="15881" max="15883" width="10.81640625" style="4" customWidth="1"/>
    <col min="15884" max="16126" width="9.1796875" style="4"/>
    <col min="16127" max="16127" width="26.54296875" style="4" customWidth="1"/>
    <col min="16128" max="16128" width="10.453125" style="4" customWidth="1"/>
    <col min="16129" max="16129" width="9.54296875" style="4" customWidth="1"/>
    <col min="16130" max="16130" width="10.1796875" style="4" customWidth="1"/>
    <col min="16131" max="16131" width="11.453125" style="4" customWidth="1"/>
    <col min="16132" max="16132" width="12.54296875" style="4" customWidth="1"/>
    <col min="16133" max="16133" width="10.1796875" style="4" customWidth="1"/>
    <col min="16134" max="16136" width="9.1796875" style="4"/>
    <col min="16137" max="16139" width="10.81640625" style="4" customWidth="1"/>
    <col min="16140" max="16384" width="9.1796875" style="4"/>
  </cols>
  <sheetData>
    <row r="1" spans="1:11" ht="17.5" x14ac:dyDescent="0.35">
      <c r="A1" s="1" t="s">
        <v>0</v>
      </c>
      <c r="B1" s="3"/>
      <c r="C1" s="3"/>
      <c r="D1" s="3"/>
      <c r="E1" s="3"/>
    </row>
    <row r="2" spans="1:11" ht="17.5" x14ac:dyDescent="0.35">
      <c r="A2" s="5" t="s">
        <v>186</v>
      </c>
      <c r="B2" s="6"/>
      <c r="C2" s="6"/>
      <c r="D2" s="6"/>
      <c r="E2" s="6"/>
    </row>
    <row r="3" spans="1:11" ht="16" customHeight="1" x14ac:dyDescent="0.35">
      <c r="A3" s="5" t="s">
        <v>187</v>
      </c>
      <c r="B3" s="6"/>
      <c r="C3" s="6"/>
      <c r="D3" s="6"/>
      <c r="E3" s="6"/>
    </row>
    <row r="4" spans="1:11" ht="4.5" customHeight="1" x14ac:dyDescent="0.35">
      <c r="A4" s="7"/>
      <c r="B4" s="3"/>
      <c r="C4" s="3"/>
      <c r="D4" s="3"/>
      <c r="E4" s="3"/>
    </row>
    <row r="5" spans="1:11" ht="15" customHeight="1" x14ac:dyDescent="0.25">
      <c r="A5" s="2" t="s">
        <v>1</v>
      </c>
      <c r="B5" s="8" t="s">
        <v>188</v>
      </c>
      <c r="C5" s="8" t="s">
        <v>189</v>
      </c>
      <c r="D5" s="8" t="s">
        <v>190</v>
      </c>
      <c r="E5" s="8" t="s">
        <v>2</v>
      </c>
    </row>
    <row r="6" spans="1:11" x14ac:dyDescent="0.25">
      <c r="A6" s="9" t="s">
        <v>1</v>
      </c>
      <c r="B6" s="10" t="s">
        <v>4</v>
      </c>
      <c r="C6" s="10" t="s">
        <v>3</v>
      </c>
      <c r="D6" s="10" t="s">
        <v>3</v>
      </c>
      <c r="E6" s="10" t="s">
        <v>5</v>
      </c>
    </row>
    <row r="7" spans="1:11" x14ac:dyDescent="0.25">
      <c r="A7" s="11" t="s">
        <v>6</v>
      </c>
      <c r="B7" s="2"/>
      <c r="C7" s="2" t="s">
        <v>1</v>
      </c>
      <c r="D7" s="2"/>
      <c r="E7" s="2"/>
    </row>
    <row r="8" spans="1:11" s="9" customFormat="1" ht="11.5" x14ac:dyDescent="0.25">
      <c r="A8" s="12" t="s">
        <v>7</v>
      </c>
      <c r="B8" s="2"/>
      <c r="C8" s="2"/>
      <c r="D8" s="2"/>
      <c r="E8" s="2"/>
    </row>
    <row r="9" spans="1:11" s="9" customFormat="1" ht="11.5" x14ac:dyDescent="0.25">
      <c r="A9" s="9" t="s">
        <v>8</v>
      </c>
      <c r="B9" s="2">
        <v>158218</v>
      </c>
      <c r="C9" s="2">
        <v>141680</v>
      </c>
      <c r="D9" s="2">
        <v>119800</v>
      </c>
      <c r="E9" s="2">
        <f>C9-D9</f>
        <v>21880</v>
      </c>
      <c r="I9" s="2"/>
      <c r="J9" s="2"/>
      <c r="K9" s="2"/>
    </row>
    <row r="10" spans="1:11" s="9" customFormat="1" ht="11.5" x14ac:dyDescent="0.25">
      <c r="A10" s="9" t="s">
        <v>9</v>
      </c>
      <c r="B10" s="2">
        <v>152013</v>
      </c>
      <c r="C10" s="2">
        <v>123331</v>
      </c>
      <c r="D10" s="2">
        <v>112730</v>
      </c>
      <c r="E10" s="2">
        <f>C10-D10</f>
        <v>10601</v>
      </c>
      <c r="I10" s="2"/>
      <c r="J10" s="2"/>
      <c r="K10" s="2"/>
    </row>
    <row r="11" spans="1:11" s="9" customFormat="1" ht="11.5" x14ac:dyDescent="0.25">
      <c r="A11" s="9" t="s">
        <v>10</v>
      </c>
      <c r="B11" s="2">
        <v>-57546</v>
      </c>
      <c r="C11" s="2">
        <v>22429.5</v>
      </c>
      <c r="D11" s="2">
        <v>21049.5</v>
      </c>
      <c r="E11" s="2">
        <f>C11-D11</f>
        <v>1380</v>
      </c>
      <c r="F11" s="9">
        <v>4002</v>
      </c>
      <c r="G11" s="9" t="s">
        <v>11</v>
      </c>
      <c r="I11" s="2"/>
      <c r="J11" s="2"/>
      <c r="K11" s="2"/>
    </row>
    <row r="12" spans="1:11" s="9" customFormat="1" ht="11.5" x14ac:dyDescent="0.25">
      <c r="A12" s="12" t="s">
        <v>12</v>
      </c>
      <c r="B12" s="13">
        <f>SUM(B9:B11)</f>
        <v>252685</v>
      </c>
      <c r="C12" s="13">
        <f>SUM(C9:C11)</f>
        <v>287440.5</v>
      </c>
      <c r="D12" s="13">
        <f>SUM(D9:D11)</f>
        <v>253579.5</v>
      </c>
      <c r="E12" s="13">
        <f t="shared" ref="E12" si="0">SUM(E9:E11)</f>
        <v>33861</v>
      </c>
      <c r="I12" s="13"/>
      <c r="J12" s="13"/>
      <c r="K12" s="13"/>
    </row>
    <row r="13" spans="1:11" s="9" customFormat="1" ht="11.5" x14ac:dyDescent="0.25">
      <c r="A13" s="9" t="s">
        <v>13</v>
      </c>
      <c r="B13" s="2">
        <v>-20215</v>
      </c>
      <c r="C13" s="2">
        <v>-6403</v>
      </c>
      <c r="D13" s="2">
        <v>-27888</v>
      </c>
      <c r="E13" s="2">
        <f>C13-D13</f>
        <v>21485</v>
      </c>
      <c r="F13" s="9">
        <v>4005</v>
      </c>
      <c r="I13" s="2"/>
      <c r="J13" s="2"/>
      <c r="K13" s="2"/>
    </row>
    <row r="14" spans="1:11" s="9" customFormat="1" ht="11.5" x14ac:dyDescent="0.25">
      <c r="A14" s="12" t="s">
        <v>14</v>
      </c>
      <c r="B14" s="13">
        <f>SUM(B12:B13)</f>
        <v>232470</v>
      </c>
      <c r="C14" s="13">
        <f>SUM(C12:C13)</f>
        <v>281037.5</v>
      </c>
      <c r="D14" s="13">
        <f>SUM(D12:D13)</f>
        <v>225691.5</v>
      </c>
      <c r="E14" s="13">
        <f t="shared" ref="E14" si="1">SUM(E12:E13)</f>
        <v>55346</v>
      </c>
      <c r="I14" s="13"/>
      <c r="J14" s="13"/>
      <c r="K14" s="13"/>
    </row>
    <row r="15" spans="1:11" s="9" customFormat="1" ht="11.5" x14ac:dyDescent="0.25">
      <c r="A15" s="14" t="s">
        <v>15</v>
      </c>
      <c r="B15" s="2"/>
      <c r="C15" s="2"/>
      <c r="D15" s="2"/>
      <c r="E15" s="2"/>
      <c r="I15" s="2"/>
      <c r="J15" s="2"/>
      <c r="K15" s="2"/>
    </row>
    <row r="16" spans="1:11" s="9" customFormat="1" ht="11.5" hidden="1" x14ac:dyDescent="0.25">
      <c r="A16" s="9" t="s">
        <v>16</v>
      </c>
      <c r="B16" s="2">
        <v>0</v>
      </c>
      <c r="C16" s="9">
        <v>0</v>
      </c>
      <c r="D16" s="2">
        <v>0</v>
      </c>
      <c r="E16" s="2">
        <f>C16-D16</f>
        <v>0</v>
      </c>
      <c r="I16" s="2"/>
      <c r="J16" s="2"/>
      <c r="K16" s="2"/>
    </row>
    <row r="17" spans="1:11" s="9" customFormat="1" ht="11.5" hidden="1" x14ac:dyDescent="0.25">
      <c r="A17" s="9" t="s">
        <v>17</v>
      </c>
      <c r="B17" s="2">
        <v>0</v>
      </c>
      <c r="C17" s="2">
        <v>0</v>
      </c>
      <c r="D17" s="2">
        <v>0</v>
      </c>
      <c r="E17" s="2">
        <f>C17-D17</f>
        <v>0</v>
      </c>
      <c r="I17" s="2"/>
      <c r="J17" s="2"/>
      <c r="K17" s="2"/>
    </row>
    <row r="18" spans="1:11" s="15" customFormat="1" hidden="1" x14ac:dyDescent="0.25">
      <c r="A18" s="9" t="s">
        <v>18</v>
      </c>
      <c r="B18" s="2">
        <v>0</v>
      </c>
      <c r="C18" s="2">
        <v>0</v>
      </c>
      <c r="D18" s="2">
        <v>0</v>
      </c>
      <c r="E18" s="2">
        <f>C18-D18</f>
        <v>0</v>
      </c>
      <c r="H18" s="4"/>
      <c r="I18" s="2"/>
      <c r="J18" s="13"/>
      <c r="K18" s="13"/>
    </row>
    <row r="19" spans="1:11" s="9" customFormat="1" ht="11.5" x14ac:dyDescent="0.25">
      <c r="A19" s="16" t="s">
        <v>19</v>
      </c>
      <c r="B19" s="2">
        <v>40986</v>
      </c>
      <c r="C19" s="2">
        <v>38442</v>
      </c>
      <c r="D19" s="2">
        <v>38421</v>
      </c>
      <c r="E19" s="2">
        <f>C19-D19</f>
        <v>21</v>
      </c>
      <c r="I19" s="2"/>
      <c r="J19" s="2"/>
      <c r="K19" s="2"/>
    </row>
    <row r="20" spans="1:11" s="12" customFormat="1" ht="11.5" x14ac:dyDescent="0.25">
      <c r="A20" s="17" t="s">
        <v>20</v>
      </c>
      <c r="B20" s="13">
        <f>B14-B19</f>
        <v>191484</v>
      </c>
      <c r="C20" s="13">
        <f>C14-C19</f>
        <v>242595.5</v>
      </c>
      <c r="D20" s="13">
        <f>D14-D19</f>
        <v>187270.5</v>
      </c>
      <c r="E20" s="13">
        <f t="shared" ref="E20" si="2">E14-E19</f>
        <v>55325</v>
      </c>
      <c r="I20" s="13"/>
      <c r="J20" s="13"/>
      <c r="K20" s="13"/>
    </row>
    <row r="21" spans="1:11" x14ac:dyDescent="0.25">
      <c r="A21" s="11" t="s">
        <v>21</v>
      </c>
      <c r="B21" s="2"/>
      <c r="C21" s="2" t="s">
        <v>1</v>
      </c>
      <c r="D21" s="2"/>
      <c r="E21" s="2"/>
    </row>
    <row r="22" spans="1:11" s="9" customFormat="1" ht="11.5" x14ac:dyDescent="0.25">
      <c r="A22" s="12" t="s">
        <v>7</v>
      </c>
      <c r="B22" s="2"/>
      <c r="C22" s="2"/>
      <c r="D22" s="2"/>
      <c r="E22" s="2"/>
    </row>
    <row r="23" spans="1:11" x14ac:dyDescent="0.25">
      <c r="A23" s="9" t="s">
        <v>22</v>
      </c>
      <c r="B23" s="2">
        <v>2164.23</v>
      </c>
      <c r="C23" s="2">
        <v>2029.17</v>
      </c>
      <c r="D23" s="2">
        <v>2264.23</v>
      </c>
      <c r="E23" s="2">
        <f>C23-D23</f>
        <v>-235.05999999999995</v>
      </c>
      <c r="I23" s="2"/>
      <c r="J23" s="2"/>
      <c r="K23" s="2"/>
    </row>
    <row r="24" spans="1:11" s="9" customFormat="1" ht="11.5" x14ac:dyDescent="0.25">
      <c r="A24" s="14" t="s">
        <v>15</v>
      </c>
      <c r="B24" s="2"/>
      <c r="C24" s="2"/>
      <c r="D24" s="2"/>
      <c r="E24" s="2"/>
      <c r="I24" s="2"/>
      <c r="J24" s="2"/>
      <c r="K24" s="2"/>
    </row>
    <row r="25" spans="1:11" s="9" customFormat="1" ht="11.5" hidden="1" x14ac:dyDescent="0.25">
      <c r="A25" s="9" t="s">
        <v>17</v>
      </c>
      <c r="B25" s="2">
        <v>0</v>
      </c>
      <c r="C25" s="2">
        <v>0</v>
      </c>
      <c r="D25" s="2">
        <v>0</v>
      </c>
      <c r="E25" s="2">
        <f>C25-D25</f>
        <v>0</v>
      </c>
      <c r="I25" s="2"/>
      <c r="J25" s="2"/>
      <c r="K25" s="2"/>
    </row>
    <row r="26" spans="1:11" s="15" customFormat="1" x14ac:dyDescent="0.25">
      <c r="A26" s="9" t="s">
        <v>18</v>
      </c>
      <c r="B26" s="2">
        <v>0</v>
      </c>
      <c r="C26" s="2">
        <v>0</v>
      </c>
      <c r="D26" s="2">
        <v>0</v>
      </c>
      <c r="E26" s="2">
        <f>C26-D26</f>
        <v>0</v>
      </c>
      <c r="H26" s="4"/>
      <c r="I26" s="2"/>
      <c r="J26" s="13"/>
      <c r="K26" s="13"/>
    </row>
    <row r="27" spans="1:11" s="12" customFormat="1" ht="11.5" x14ac:dyDescent="0.25">
      <c r="A27" s="17" t="s">
        <v>23</v>
      </c>
      <c r="B27" s="13">
        <f>B23-B26</f>
        <v>2164.23</v>
      </c>
      <c r="C27" s="13">
        <f>C23-C26</f>
        <v>2029.17</v>
      </c>
      <c r="D27" s="13">
        <f>D23-D26</f>
        <v>2264.23</v>
      </c>
      <c r="E27" s="13">
        <f t="shared" ref="E27" si="3">E23-E26</f>
        <v>-235.05999999999995</v>
      </c>
      <c r="I27" s="13"/>
      <c r="J27" s="13"/>
      <c r="K27" s="13"/>
    </row>
    <row r="28" spans="1:11" s="12" customFormat="1" ht="2.25" customHeight="1" x14ac:dyDescent="0.25">
      <c r="A28" s="17"/>
      <c r="B28" s="13"/>
      <c r="C28" s="13">
        <f>SUM(C25:C26)</f>
        <v>0</v>
      </c>
      <c r="D28" s="13"/>
      <c r="E28" s="13"/>
      <c r="I28" s="13"/>
      <c r="J28" s="13"/>
      <c r="K28" s="13"/>
    </row>
    <row r="29" spans="1:11" x14ac:dyDescent="0.25">
      <c r="A29" s="11" t="s">
        <v>24</v>
      </c>
      <c r="B29" s="2"/>
      <c r="C29" s="2"/>
      <c r="D29" s="2"/>
      <c r="E29" s="2"/>
      <c r="I29" s="2"/>
      <c r="J29" s="2"/>
      <c r="K29" s="2"/>
    </row>
    <row r="30" spans="1:11" x14ac:dyDescent="0.25">
      <c r="A30" s="12" t="s">
        <v>25</v>
      </c>
      <c r="B30" s="2"/>
      <c r="C30" s="2"/>
      <c r="D30" s="2"/>
      <c r="E30" s="2"/>
      <c r="I30" s="2"/>
      <c r="J30" s="2"/>
      <c r="K30" s="2"/>
    </row>
    <row r="31" spans="1:11" x14ac:dyDescent="0.25">
      <c r="A31" s="9" t="s">
        <v>26</v>
      </c>
      <c r="B31" s="2">
        <v>165</v>
      </c>
      <c r="C31" s="2">
        <v>215</v>
      </c>
      <c r="D31" s="2">
        <v>105</v>
      </c>
      <c r="E31" s="2">
        <f>C31-D31</f>
        <v>110</v>
      </c>
      <c r="I31" s="2"/>
      <c r="J31" s="2"/>
      <c r="K31" s="2"/>
    </row>
    <row r="32" spans="1:11" x14ac:dyDescent="0.25">
      <c r="A32" s="9" t="s">
        <v>27</v>
      </c>
      <c r="B32" s="2">
        <v>0</v>
      </c>
      <c r="C32" s="2">
        <v>485</v>
      </c>
      <c r="D32" s="2">
        <v>340</v>
      </c>
      <c r="E32" s="2">
        <f>C32-D32</f>
        <v>145</v>
      </c>
      <c r="I32" s="2"/>
      <c r="J32" s="2"/>
      <c r="K32" s="2"/>
    </row>
    <row r="33" spans="1:11" x14ac:dyDescent="0.25">
      <c r="A33" s="14" t="s">
        <v>28</v>
      </c>
      <c r="B33" s="13">
        <f>SUM(B31:B32)</f>
        <v>165</v>
      </c>
      <c r="C33" s="13">
        <f>SUM(C31:C32)</f>
        <v>700</v>
      </c>
      <c r="D33" s="13">
        <f>SUM(D31:D32)</f>
        <v>445</v>
      </c>
      <c r="E33" s="13">
        <f t="shared" ref="E33" si="4">SUM(E31:E32)</f>
        <v>255</v>
      </c>
      <c r="I33" s="2"/>
      <c r="J33" s="2"/>
      <c r="K33" s="2"/>
    </row>
    <row r="34" spans="1:11" x14ac:dyDescent="0.25">
      <c r="A34" s="12" t="s">
        <v>29</v>
      </c>
      <c r="B34" s="2"/>
      <c r="C34" s="2"/>
      <c r="D34" s="2"/>
      <c r="E34" s="2" t="s">
        <v>1</v>
      </c>
      <c r="I34" s="13"/>
      <c r="J34" s="13"/>
      <c r="K34" s="13"/>
    </row>
    <row r="35" spans="1:11" x14ac:dyDescent="0.25">
      <c r="A35" s="9" t="s">
        <v>30</v>
      </c>
      <c r="B35" s="2">
        <v>0</v>
      </c>
      <c r="C35" s="2">
        <v>641.80999999999995</v>
      </c>
      <c r="D35" s="2">
        <v>0</v>
      </c>
      <c r="E35" s="2">
        <f>C35-D35</f>
        <v>641.80999999999995</v>
      </c>
      <c r="I35" s="2"/>
      <c r="J35" s="2"/>
      <c r="K35" s="2"/>
    </row>
    <row r="36" spans="1:11" x14ac:dyDescent="0.25">
      <c r="A36" s="9" t="s">
        <v>31</v>
      </c>
      <c r="B36" s="2">
        <v>280</v>
      </c>
      <c r="C36" s="2">
        <v>40</v>
      </c>
      <c r="D36" s="2">
        <v>0</v>
      </c>
      <c r="E36" s="2">
        <f>C36-D36</f>
        <v>40</v>
      </c>
      <c r="I36" s="2"/>
      <c r="J36" s="2"/>
      <c r="K36" s="2"/>
    </row>
    <row r="37" spans="1:11" x14ac:dyDescent="0.25">
      <c r="A37" s="14" t="s">
        <v>32</v>
      </c>
      <c r="B37" s="13">
        <f>SUM(B35:B36)</f>
        <v>280</v>
      </c>
      <c r="C37" s="13">
        <f>SUM(C35:C36)</f>
        <v>681.81</v>
      </c>
      <c r="D37" s="13">
        <f>SUM(D35:D36)</f>
        <v>0</v>
      </c>
      <c r="E37" s="13">
        <f t="shared" ref="E37" si="5">SUM(E35:E36)</f>
        <v>681.81</v>
      </c>
      <c r="I37" s="2"/>
      <c r="J37" s="2"/>
      <c r="K37" s="2"/>
    </row>
    <row r="38" spans="1:11" x14ac:dyDescent="0.25">
      <c r="A38" s="17" t="s">
        <v>33</v>
      </c>
      <c r="B38" s="13">
        <f>+B33-B37</f>
        <v>-115</v>
      </c>
      <c r="C38" s="13">
        <f>+C33-C37</f>
        <v>18.190000000000055</v>
      </c>
      <c r="D38" s="13">
        <f>+D33-D37</f>
        <v>445</v>
      </c>
      <c r="E38" s="13">
        <f t="shared" ref="E38" si="6">+E33-E37</f>
        <v>-426.80999999999995</v>
      </c>
      <c r="I38" s="13"/>
      <c r="J38" s="13"/>
      <c r="K38" s="13"/>
    </row>
    <row r="39" spans="1:11" s="15" customFormat="1" ht="2.25" customHeight="1" x14ac:dyDescent="0.25">
      <c r="A39" s="9"/>
      <c r="B39" s="2"/>
      <c r="C39" s="2"/>
      <c r="D39" s="2"/>
      <c r="E39" s="2"/>
      <c r="I39" s="13"/>
      <c r="J39" s="13"/>
      <c r="K39" s="13"/>
    </row>
    <row r="40" spans="1:11" hidden="1" x14ac:dyDescent="0.25">
      <c r="A40" s="12" t="s">
        <v>34</v>
      </c>
      <c r="B40" s="2"/>
      <c r="C40" s="2"/>
      <c r="D40" s="2"/>
      <c r="E40" s="2"/>
      <c r="I40" s="2"/>
      <c r="J40" s="2"/>
      <c r="K40" s="2"/>
    </row>
    <row r="41" spans="1:11" hidden="1" x14ac:dyDescent="0.25">
      <c r="A41" s="9" t="s">
        <v>26</v>
      </c>
      <c r="B41" s="2">
        <v>0</v>
      </c>
      <c r="C41" s="2">
        <v>0</v>
      </c>
      <c r="D41" s="2">
        <v>0</v>
      </c>
      <c r="E41" s="2">
        <f>C41-D41</f>
        <v>0</v>
      </c>
      <c r="I41" s="2"/>
      <c r="J41" s="2"/>
      <c r="K41" s="2"/>
    </row>
    <row r="42" spans="1:11" hidden="1" x14ac:dyDescent="0.25">
      <c r="A42" s="9" t="s">
        <v>27</v>
      </c>
      <c r="B42" s="2">
        <v>0</v>
      </c>
      <c r="C42" s="2">
        <v>0</v>
      </c>
      <c r="D42" s="2">
        <v>0</v>
      </c>
      <c r="E42" s="2">
        <f>C42-D42</f>
        <v>0</v>
      </c>
      <c r="I42" s="2"/>
      <c r="J42" s="2"/>
      <c r="K42" s="2"/>
    </row>
    <row r="43" spans="1:11" hidden="1" x14ac:dyDescent="0.25">
      <c r="A43" s="14" t="s">
        <v>35</v>
      </c>
      <c r="B43" s="13">
        <f>SUM(B41:B42)</f>
        <v>0</v>
      </c>
      <c r="C43" s="13">
        <f>SUM(C41:C42)</f>
        <v>0</v>
      </c>
      <c r="D43" s="13">
        <f>SUM(D41:D42)</f>
        <v>0</v>
      </c>
      <c r="E43" s="13">
        <f t="shared" ref="E43" si="7">SUM(E41:E42)</f>
        <v>0</v>
      </c>
      <c r="I43" s="2"/>
      <c r="J43" s="2"/>
      <c r="K43" s="2"/>
    </row>
    <row r="44" spans="1:11" hidden="1" x14ac:dyDescent="0.25">
      <c r="A44" s="12" t="s">
        <v>29</v>
      </c>
      <c r="B44" s="2"/>
      <c r="C44" s="2"/>
      <c r="D44" s="2"/>
      <c r="E44" s="2" t="s">
        <v>1</v>
      </c>
      <c r="I44" s="13"/>
      <c r="J44" s="13"/>
      <c r="K44" s="13"/>
    </row>
    <row r="45" spans="1:11" hidden="1" x14ac:dyDescent="0.25">
      <c r="A45" s="9" t="s">
        <v>30</v>
      </c>
      <c r="B45" s="2">
        <v>0</v>
      </c>
      <c r="C45" s="2">
        <v>0</v>
      </c>
      <c r="D45" s="2">
        <v>0</v>
      </c>
      <c r="E45" s="2">
        <f>C45-D45</f>
        <v>0</v>
      </c>
      <c r="I45" s="2"/>
      <c r="J45" s="2"/>
      <c r="K45" s="2"/>
    </row>
    <row r="46" spans="1:11" hidden="1" x14ac:dyDescent="0.25">
      <c r="A46" s="9" t="s">
        <v>31</v>
      </c>
      <c r="B46" s="2">
        <v>0</v>
      </c>
      <c r="C46" s="2">
        <v>0</v>
      </c>
      <c r="D46" s="2">
        <v>0</v>
      </c>
      <c r="E46" s="2">
        <f>C46-D46</f>
        <v>0</v>
      </c>
      <c r="I46" s="2"/>
      <c r="J46" s="2"/>
      <c r="K46" s="2"/>
    </row>
    <row r="47" spans="1:11" hidden="1" x14ac:dyDescent="0.25">
      <c r="A47" s="14" t="s">
        <v>36</v>
      </c>
      <c r="B47" s="13">
        <f>SUM(B45:B46)</f>
        <v>0</v>
      </c>
      <c r="C47" s="13">
        <f>SUM(C45:C46)</f>
        <v>0</v>
      </c>
      <c r="D47" s="13">
        <f>SUM(D45:D46)</f>
        <v>0</v>
      </c>
      <c r="E47" s="13">
        <f t="shared" ref="E47" si="8">SUM(E45:E46)</f>
        <v>0</v>
      </c>
      <c r="I47" s="2"/>
      <c r="J47" s="2"/>
      <c r="K47" s="2"/>
    </row>
    <row r="48" spans="1:11" hidden="1" x14ac:dyDescent="0.25">
      <c r="A48" s="17" t="s">
        <v>37</v>
      </c>
      <c r="B48" s="13">
        <f>+B43-B47</f>
        <v>0</v>
      </c>
      <c r="C48" s="13">
        <f>+C43-C47</f>
        <v>0</v>
      </c>
      <c r="D48" s="13">
        <f>+D43-D47</f>
        <v>0</v>
      </c>
      <c r="E48" s="13">
        <f t="shared" ref="E48" si="9">+E43-E47</f>
        <v>0</v>
      </c>
      <c r="I48" s="13"/>
      <c r="J48" s="13"/>
      <c r="K48" s="13"/>
    </row>
    <row r="49" spans="1:11" s="15" customFormat="1" ht="26.25" hidden="1" customHeight="1" x14ac:dyDescent="0.25">
      <c r="A49" s="9"/>
      <c r="B49" s="2"/>
      <c r="C49" s="2"/>
      <c r="D49" s="2"/>
      <c r="E49" s="2"/>
      <c r="I49" s="13"/>
      <c r="J49" s="13"/>
      <c r="K49" s="13"/>
    </row>
    <row r="50" spans="1:11" s="15" customFormat="1" x14ac:dyDescent="0.25">
      <c r="A50" s="12" t="s">
        <v>38</v>
      </c>
      <c r="B50" s="2"/>
      <c r="C50" s="2"/>
      <c r="D50" s="2"/>
      <c r="E50" s="2"/>
      <c r="I50" s="13"/>
      <c r="J50" s="13"/>
      <c r="K50" s="13"/>
    </row>
    <row r="51" spans="1:11" s="15" customFormat="1" x14ac:dyDescent="0.25">
      <c r="A51" s="9" t="s">
        <v>26</v>
      </c>
      <c r="B51" s="2">
        <v>640</v>
      </c>
      <c r="C51" s="2">
        <v>775</v>
      </c>
      <c r="D51" s="2">
        <v>560</v>
      </c>
      <c r="E51" s="2">
        <f>C51-D51</f>
        <v>215</v>
      </c>
      <c r="F51" s="4"/>
      <c r="G51" s="4"/>
      <c r="I51" s="13"/>
      <c r="J51" s="13"/>
      <c r="K51" s="13"/>
    </row>
    <row r="52" spans="1:11" s="15" customFormat="1" x14ac:dyDescent="0.25">
      <c r="A52" s="9" t="s">
        <v>27</v>
      </c>
      <c r="B52" s="2">
        <v>1000</v>
      </c>
      <c r="C52" s="2">
        <v>1105</v>
      </c>
      <c r="D52" s="2">
        <v>1575</v>
      </c>
      <c r="E52" s="2">
        <f>C52-D52</f>
        <v>-470</v>
      </c>
      <c r="F52" s="4"/>
      <c r="G52" s="4"/>
      <c r="I52" s="13"/>
      <c r="J52" s="13"/>
      <c r="K52" s="13"/>
    </row>
    <row r="53" spans="1:11" s="15" customFormat="1" x14ac:dyDescent="0.25">
      <c r="A53" s="14" t="s">
        <v>39</v>
      </c>
      <c r="B53" s="13">
        <f>SUM(B51:B52)</f>
        <v>1640</v>
      </c>
      <c r="C53" s="13">
        <f>SUM(C51:C52)</f>
        <v>1880</v>
      </c>
      <c r="D53" s="13">
        <f>SUM(D51:D52)</f>
        <v>2135</v>
      </c>
      <c r="E53" s="13">
        <f t="shared" ref="E53" si="10">SUM(E51:E52)</f>
        <v>-255</v>
      </c>
      <c r="F53" s="4"/>
      <c r="G53" s="4"/>
      <c r="I53" s="13"/>
      <c r="J53" s="13"/>
      <c r="K53" s="13"/>
    </row>
    <row r="54" spans="1:11" s="15" customFormat="1" x14ac:dyDescent="0.25">
      <c r="A54" s="12" t="s">
        <v>29</v>
      </c>
      <c r="B54" s="2"/>
      <c r="C54" s="2"/>
      <c r="D54" s="2"/>
      <c r="E54" s="2" t="s">
        <v>1</v>
      </c>
      <c r="F54" s="4"/>
      <c r="G54" s="4"/>
      <c r="I54" s="13"/>
      <c r="J54" s="13"/>
      <c r="K54" s="13"/>
    </row>
    <row r="55" spans="1:11" s="15" customFormat="1" x14ac:dyDescent="0.25">
      <c r="A55" s="9" t="s">
        <v>30</v>
      </c>
      <c r="B55" s="2">
        <v>0</v>
      </c>
      <c r="C55" s="2">
        <v>0</v>
      </c>
      <c r="D55" s="2">
        <v>0</v>
      </c>
      <c r="E55" s="2">
        <f>C55-D55</f>
        <v>0</v>
      </c>
      <c r="F55" s="4"/>
      <c r="G55" s="4"/>
      <c r="I55" s="13"/>
      <c r="J55" s="13"/>
      <c r="K55" s="13"/>
    </row>
    <row r="56" spans="1:11" s="15" customFormat="1" x14ac:dyDescent="0.25">
      <c r="A56" s="9" t="s">
        <v>31</v>
      </c>
      <c r="B56" s="2">
        <v>750</v>
      </c>
      <c r="C56" s="2">
        <v>947.17</v>
      </c>
      <c r="D56" s="2">
        <v>986.07</v>
      </c>
      <c r="E56" s="2">
        <f>C56-D56</f>
        <v>-38.900000000000091</v>
      </c>
      <c r="F56" s="4"/>
      <c r="G56" s="4"/>
      <c r="I56" s="13"/>
      <c r="J56" s="13"/>
      <c r="K56" s="13"/>
    </row>
    <row r="57" spans="1:11" s="15" customFormat="1" x14ac:dyDescent="0.25">
      <c r="A57" s="14" t="s">
        <v>40</v>
      </c>
      <c r="B57" s="13">
        <f>SUM(B55:B56)</f>
        <v>750</v>
      </c>
      <c r="C57" s="13">
        <f>SUM(C55:C56)</f>
        <v>947.17</v>
      </c>
      <c r="D57" s="13">
        <f>SUM(D55:D56)</f>
        <v>986.07</v>
      </c>
      <c r="E57" s="13">
        <f t="shared" ref="E57" si="11">SUM(E55:E56)</f>
        <v>-38.900000000000091</v>
      </c>
      <c r="F57" s="4"/>
      <c r="G57" s="4"/>
      <c r="I57" s="13"/>
      <c r="J57" s="13"/>
      <c r="K57" s="13"/>
    </row>
    <row r="58" spans="1:11" s="15" customFormat="1" x14ac:dyDescent="0.25">
      <c r="A58" s="17" t="s">
        <v>41</v>
      </c>
      <c r="B58" s="13">
        <f>+B53-B57</f>
        <v>890</v>
      </c>
      <c r="C58" s="13">
        <f>+C53-C57</f>
        <v>932.83</v>
      </c>
      <c r="D58" s="13">
        <f>+D53-D57</f>
        <v>1148.9299999999998</v>
      </c>
      <c r="E58" s="13">
        <f t="shared" ref="E58" si="12">+E53-E57</f>
        <v>-216.09999999999991</v>
      </c>
      <c r="F58" s="4"/>
      <c r="G58" s="4"/>
      <c r="I58" s="13"/>
      <c r="J58" s="13"/>
      <c r="K58" s="13"/>
    </row>
    <row r="59" spans="1:11" s="15" customFormat="1" ht="16.5" customHeight="1" x14ac:dyDescent="0.25">
      <c r="A59" s="17"/>
      <c r="B59" s="13"/>
      <c r="C59" s="13"/>
      <c r="D59" s="13"/>
      <c r="E59" s="13"/>
      <c r="F59" s="4"/>
      <c r="G59" s="4"/>
      <c r="I59" s="13"/>
      <c r="J59" s="13"/>
      <c r="K59" s="13"/>
    </row>
    <row r="60" spans="1:11" s="15" customFormat="1" ht="16.5" customHeight="1" x14ac:dyDescent="0.25">
      <c r="A60" s="12" t="s">
        <v>42</v>
      </c>
      <c r="B60" s="2"/>
      <c r="C60" s="2"/>
      <c r="D60" s="2"/>
      <c r="E60" s="2"/>
      <c r="I60" s="13"/>
      <c r="J60" s="13"/>
      <c r="K60" s="13"/>
    </row>
    <row r="61" spans="1:11" s="15" customFormat="1" x14ac:dyDescent="0.25">
      <c r="A61" s="9" t="s">
        <v>26</v>
      </c>
      <c r="B61" s="2">
        <v>750</v>
      </c>
      <c r="C61" s="2">
        <v>1350</v>
      </c>
      <c r="D61" s="2">
        <v>327.05</v>
      </c>
      <c r="E61" s="2">
        <f>C61-D61</f>
        <v>1022.95</v>
      </c>
      <c r="F61" s="4"/>
      <c r="G61" s="4"/>
      <c r="I61" s="13"/>
      <c r="J61" s="13"/>
      <c r="K61" s="13"/>
    </row>
    <row r="62" spans="1:11" s="15" customFormat="1" x14ac:dyDescent="0.25">
      <c r="A62" s="9" t="s">
        <v>27</v>
      </c>
      <c r="B62" s="2">
        <v>350</v>
      </c>
      <c r="C62" s="2">
        <v>720</v>
      </c>
      <c r="D62" s="2">
        <v>1225</v>
      </c>
      <c r="E62" s="2">
        <f>C62-D62</f>
        <v>-505</v>
      </c>
      <c r="F62" s="4"/>
      <c r="G62" s="4"/>
      <c r="I62" s="13"/>
      <c r="J62" s="13"/>
      <c r="K62" s="13"/>
    </row>
    <row r="63" spans="1:11" s="15" customFormat="1" x14ac:dyDescent="0.25">
      <c r="A63" s="14" t="s">
        <v>43</v>
      </c>
      <c r="B63" s="13">
        <f>SUM(B61:B62)</f>
        <v>1100</v>
      </c>
      <c r="C63" s="13">
        <f>SUM(C61:C62)</f>
        <v>2070</v>
      </c>
      <c r="D63" s="13">
        <f>SUM(D61:D62)</f>
        <v>1552.05</v>
      </c>
      <c r="E63" s="13">
        <f t="shared" ref="E63" si="13">SUM(E61:E62)</f>
        <v>517.95000000000005</v>
      </c>
      <c r="F63" s="4"/>
      <c r="G63" s="4"/>
      <c r="I63" s="13"/>
      <c r="J63" s="13"/>
      <c r="K63" s="13"/>
    </row>
    <row r="64" spans="1:11" s="15" customFormat="1" x14ac:dyDescent="0.25">
      <c r="A64" s="12" t="s">
        <v>29</v>
      </c>
      <c r="B64" s="2"/>
      <c r="C64" s="2"/>
      <c r="D64" s="2"/>
      <c r="E64" s="2" t="s">
        <v>1</v>
      </c>
      <c r="F64" s="4"/>
      <c r="G64" s="4"/>
      <c r="I64" s="13"/>
      <c r="J64" s="13"/>
      <c r="K64" s="13"/>
    </row>
    <row r="65" spans="1:11" s="15" customFormat="1" x14ac:dyDescent="0.25">
      <c r="A65" s="9" t="s">
        <v>30</v>
      </c>
      <c r="B65" s="2">
        <v>0</v>
      </c>
      <c r="C65" s="2">
        <v>0</v>
      </c>
      <c r="D65" s="2">
        <v>0</v>
      </c>
      <c r="E65" s="2">
        <f>C65-D65</f>
        <v>0</v>
      </c>
      <c r="F65" s="4"/>
      <c r="G65" s="4"/>
      <c r="I65" s="13"/>
      <c r="J65" s="13"/>
      <c r="K65" s="13"/>
    </row>
    <row r="66" spans="1:11" s="15" customFormat="1" x14ac:dyDescent="0.25">
      <c r="A66" s="9" t="s">
        <v>31</v>
      </c>
      <c r="B66" s="2">
        <v>330</v>
      </c>
      <c r="C66" s="2">
        <v>481.89</v>
      </c>
      <c r="D66" s="2">
        <v>181.29</v>
      </c>
      <c r="E66" s="2">
        <f>C66-D66</f>
        <v>300.60000000000002</v>
      </c>
      <c r="F66" s="4"/>
      <c r="G66" s="4"/>
      <c r="I66" s="13"/>
      <c r="J66" s="13"/>
      <c r="K66" s="13"/>
    </row>
    <row r="67" spans="1:11" s="15" customFormat="1" x14ac:dyDescent="0.25">
      <c r="A67" s="14" t="s">
        <v>44</v>
      </c>
      <c r="B67" s="13">
        <f>SUM(B65:B66)</f>
        <v>330</v>
      </c>
      <c r="C67" s="13">
        <f>SUM(C65:C66)</f>
        <v>481.89</v>
      </c>
      <c r="D67" s="13">
        <f>SUM(D65:D66)</f>
        <v>181.29</v>
      </c>
      <c r="E67" s="13">
        <f t="shared" ref="E67" si="14">SUM(E65:E66)</f>
        <v>300.60000000000002</v>
      </c>
      <c r="F67" s="4"/>
      <c r="G67" s="4"/>
      <c r="I67" s="13"/>
      <c r="J67" s="13"/>
      <c r="K67" s="13"/>
    </row>
    <row r="68" spans="1:11" s="15" customFormat="1" x14ac:dyDescent="0.25">
      <c r="A68" s="17" t="s">
        <v>45</v>
      </c>
      <c r="B68" s="13">
        <f>+B63-B67</f>
        <v>770</v>
      </c>
      <c r="C68" s="13">
        <f>+C63-C67</f>
        <v>1588.1100000000001</v>
      </c>
      <c r="D68" s="13">
        <f>+D63-D67</f>
        <v>1370.76</v>
      </c>
      <c r="E68" s="13">
        <f t="shared" ref="E68" si="15">+E63-E67</f>
        <v>217.35000000000002</v>
      </c>
      <c r="F68" s="4"/>
      <c r="G68" s="4"/>
      <c r="I68" s="13"/>
      <c r="J68" s="13"/>
      <c r="K68" s="13"/>
    </row>
    <row r="69" spans="1:11" s="15" customFormat="1" ht="6.75" customHeight="1" x14ac:dyDescent="0.25">
      <c r="A69" s="9"/>
      <c r="B69" s="2"/>
      <c r="C69" s="2"/>
      <c r="D69" s="2"/>
      <c r="E69" s="2"/>
      <c r="F69" s="4"/>
      <c r="G69" s="4"/>
      <c r="I69" s="13"/>
      <c r="J69" s="13"/>
      <c r="K69" s="13"/>
    </row>
    <row r="70" spans="1:11" s="15" customFormat="1" x14ac:dyDescent="0.25">
      <c r="A70" s="12" t="s">
        <v>46</v>
      </c>
      <c r="B70" s="2"/>
      <c r="C70" s="2"/>
      <c r="D70" s="2"/>
      <c r="E70" s="2"/>
      <c r="I70" s="13"/>
      <c r="J70" s="13"/>
      <c r="K70" s="13"/>
    </row>
    <row r="71" spans="1:11" s="15" customFormat="1" x14ac:dyDescent="0.25">
      <c r="A71" s="9" t="s">
        <v>26</v>
      </c>
      <c r="B71" s="2">
        <v>1750</v>
      </c>
      <c r="C71" s="2">
        <v>1500</v>
      </c>
      <c r="D71" s="2">
        <v>1625</v>
      </c>
      <c r="E71" s="2">
        <f>C71-D71</f>
        <v>-125</v>
      </c>
      <c r="F71" s="4"/>
      <c r="G71" s="4"/>
      <c r="I71" s="13"/>
      <c r="J71" s="13"/>
      <c r="K71" s="13"/>
    </row>
    <row r="72" spans="1:11" s="15" customFormat="1" x14ac:dyDescent="0.25">
      <c r="A72" s="9" t="s">
        <v>27</v>
      </c>
      <c r="B72" s="2">
        <v>1000</v>
      </c>
      <c r="C72" s="2">
        <v>2380</v>
      </c>
      <c r="D72" s="2">
        <f>520+960</f>
        <v>1480</v>
      </c>
      <c r="E72" s="2">
        <f>C72-D72</f>
        <v>900</v>
      </c>
      <c r="F72" s="4"/>
      <c r="G72" s="4"/>
      <c r="I72" s="13"/>
      <c r="J72" s="13"/>
      <c r="K72" s="13"/>
    </row>
    <row r="73" spans="1:11" s="15" customFormat="1" x14ac:dyDescent="0.25">
      <c r="A73" s="14" t="s">
        <v>47</v>
      </c>
      <c r="B73" s="13">
        <f>SUM(B71:B72)</f>
        <v>2750</v>
      </c>
      <c r="C73" s="13">
        <f>SUM(C71:C72)</f>
        <v>3880</v>
      </c>
      <c r="D73" s="13">
        <f>SUM(D71:D72)</f>
        <v>3105</v>
      </c>
      <c r="E73" s="13">
        <f t="shared" ref="E73" si="16">SUM(E71:E72)</f>
        <v>775</v>
      </c>
      <c r="F73" s="4"/>
      <c r="G73" s="4"/>
      <c r="I73" s="13"/>
      <c r="J73" s="13"/>
      <c r="K73" s="13"/>
    </row>
    <row r="74" spans="1:11" s="15" customFormat="1" x14ac:dyDescent="0.25">
      <c r="A74" s="12" t="s">
        <v>29</v>
      </c>
      <c r="B74" s="2"/>
      <c r="C74" s="2"/>
      <c r="D74" s="2"/>
      <c r="E74" s="2" t="s">
        <v>1</v>
      </c>
      <c r="F74" s="4"/>
      <c r="G74" s="4"/>
      <c r="I74" s="13"/>
      <c r="J74" s="13"/>
      <c r="K74" s="13"/>
    </row>
    <row r="75" spans="1:11" s="15" customFormat="1" x14ac:dyDescent="0.25">
      <c r="A75" s="9" t="s">
        <v>30</v>
      </c>
      <c r="B75" s="2">
        <v>0</v>
      </c>
      <c r="C75" s="2">
        <v>150.56</v>
      </c>
      <c r="D75" s="2">
        <v>0</v>
      </c>
      <c r="E75" s="2">
        <f>C75-D75</f>
        <v>150.56</v>
      </c>
      <c r="F75" s="4"/>
      <c r="G75" s="4"/>
      <c r="I75" s="13"/>
      <c r="J75" s="13"/>
      <c r="K75" s="13"/>
    </row>
    <row r="76" spans="1:11" s="15" customFormat="1" x14ac:dyDescent="0.25">
      <c r="A76" s="9" t="s">
        <v>31</v>
      </c>
      <c r="B76" s="2">
        <v>0</v>
      </c>
      <c r="C76" s="2">
        <v>0</v>
      </c>
      <c r="D76" s="2">
        <v>479.23</v>
      </c>
      <c r="E76" s="2">
        <f>C76-D76</f>
        <v>-479.23</v>
      </c>
      <c r="F76" s="4"/>
      <c r="G76" s="4"/>
      <c r="I76" s="13"/>
      <c r="J76" s="13"/>
      <c r="K76" s="13"/>
    </row>
    <row r="77" spans="1:11" s="15" customFormat="1" x14ac:dyDescent="0.25">
      <c r="A77" s="14" t="s">
        <v>48</v>
      </c>
      <c r="B77" s="13">
        <f>SUM(B75:B76)</f>
        <v>0</v>
      </c>
      <c r="C77" s="13">
        <f>SUM(C75:C76)</f>
        <v>150.56</v>
      </c>
      <c r="D77" s="13">
        <f>SUM(D75:D76)</f>
        <v>479.23</v>
      </c>
      <c r="E77" s="13">
        <f t="shared" ref="E77" si="17">SUM(E75:E76)</f>
        <v>-328.67</v>
      </c>
      <c r="F77" s="4"/>
      <c r="G77" s="4"/>
      <c r="I77" s="13"/>
      <c r="J77" s="13"/>
      <c r="K77" s="13"/>
    </row>
    <row r="78" spans="1:11" s="15" customFormat="1" x14ac:dyDescent="0.25">
      <c r="A78" s="17" t="s">
        <v>49</v>
      </c>
      <c r="B78" s="13">
        <f>+B73-B77</f>
        <v>2750</v>
      </c>
      <c r="C78" s="13">
        <f>+C73-C77</f>
        <v>3729.44</v>
      </c>
      <c r="D78" s="13">
        <f>+D73-D77</f>
        <v>2625.77</v>
      </c>
      <c r="E78" s="13">
        <f t="shared" ref="E78" si="18">+E73-E77</f>
        <v>1103.67</v>
      </c>
      <c r="F78" s="4"/>
      <c r="G78" s="4"/>
      <c r="I78" s="13"/>
      <c r="J78" s="13"/>
      <c r="K78" s="13"/>
    </row>
    <row r="79" spans="1:11" s="15" customFormat="1" ht="0.75" customHeight="1" x14ac:dyDescent="0.25">
      <c r="A79" s="9"/>
      <c r="B79" s="2"/>
      <c r="C79" s="2"/>
      <c r="D79" s="2"/>
      <c r="E79" s="2"/>
      <c r="F79" s="4"/>
      <c r="G79" s="4"/>
      <c r="I79" s="13"/>
      <c r="J79" s="13"/>
      <c r="K79" s="13"/>
    </row>
    <row r="80" spans="1:11" s="15" customFormat="1" ht="21.75" customHeight="1" x14ac:dyDescent="0.25">
      <c r="A80" s="12" t="s">
        <v>50</v>
      </c>
      <c r="B80" s="2"/>
      <c r="C80" s="2"/>
      <c r="D80" s="2"/>
      <c r="E80" s="2"/>
      <c r="I80" s="13"/>
      <c r="J80" s="13"/>
      <c r="K80" s="13"/>
    </row>
    <row r="81" spans="1:11" s="15" customFormat="1" x14ac:dyDescent="0.25">
      <c r="A81" s="9" t="s">
        <v>26</v>
      </c>
      <c r="B81" s="2">
        <v>770</v>
      </c>
      <c r="C81" s="2">
        <v>465</v>
      </c>
      <c r="D81" s="2">
        <v>860</v>
      </c>
      <c r="E81" s="2">
        <f>C81-D81</f>
        <v>-395</v>
      </c>
      <c r="F81" s="4"/>
      <c r="G81" s="4"/>
      <c r="I81" s="13"/>
      <c r="J81" s="13"/>
      <c r="K81" s="13"/>
    </row>
    <row r="82" spans="1:11" s="15" customFormat="1" x14ac:dyDescent="0.25">
      <c r="A82" s="9" t="s">
        <v>27</v>
      </c>
      <c r="B82" s="2">
        <v>500</v>
      </c>
      <c r="C82" s="2">
        <v>0</v>
      </c>
      <c r="D82" s="2">
        <v>0</v>
      </c>
      <c r="E82" s="2">
        <f>C82-D82</f>
        <v>0</v>
      </c>
      <c r="F82" s="4"/>
      <c r="G82" s="4"/>
      <c r="I82" s="13"/>
      <c r="J82" s="13"/>
      <c r="K82" s="13"/>
    </row>
    <row r="83" spans="1:11" s="15" customFormat="1" x14ac:dyDescent="0.25">
      <c r="A83" s="14" t="s">
        <v>51</v>
      </c>
      <c r="B83" s="13">
        <f>SUM(B81:B82)</f>
        <v>1270</v>
      </c>
      <c r="C83" s="13">
        <f>SUM(C81:C82)</f>
        <v>465</v>
      </c>
      <c r="D83" s="13">
        <f>SUM(D81:D82)</f>
        <v>860</v>
      </c>
      <c r="E83" s="13">
        <f t="shared" ref="E83" si="19">SUM(E81:E82)</f>
        <v>-395</v>
      </c>
      <c r="F83" s="4"/>
      <c r="G83" s="4"/>
      <c r="I83" s="13"/>
      <c r="J83" s="13"/>
      <c r="K83" s="13"/>
    </row>
    <row r="84" spans="1:11" s="15" customFormat="1" x14ac:dyDescent="0.25">
      <c r="A84" s="12" t="s">
        <v>29</v>
      </c>
      <c r="B84" s="2"/>
      <c r="C84" s="2"/>
      <c r="D84" s="2"/>
      <c r="E84" s="2" t="s">
        <v>1</v>
      </c>
      <c r="F84" s="4"/>
      <c r="G84" s="4"/>
      <c r="I84" s="13"/>
      <c r="J84" s="13"/>
      <c r="K84" s="13"/>
    </row>
    <row r="85" spans="1:11" s="15" customFormat="1" x14ac:dyDescent="0.25">
      <c r="A85" s="9" t="s">
        <v>30</v>
      </c>
      <c r="B85" s="2">
        <v>0</v>
      </c>
      <c r="C85" s="2">
        <v>0</v>
      </c>
      <c r="D85" s="2">
        <v>280</v>
      </c>
      <c r="E85" s="2">
        <f>C85-D85</f>
        <v>-280</v>
      </c>
      <c r="F85" s="4"/>
      <c r="G85" s="4"/>
      <c r="I85" s="13"/>
      <c r="J85" s="13"/>
      <c r="K85" s="13"/>
    </row>
    <row r="86" spans="1:11" s="15" customFormat="1" x14ac:dyDescent="0.25">
      <c r="A86" s="9" t="s">
        <v>31</v>
      </c>
      <c r="B86" s="2">
        <v>0</v>
      </c>
      <c r="C86" s="2">
        <v>0</v>
      </c>
      <c r="D86" s="2">
        <v>0</v>
      </c>
      <c r="E86" s="2">
        <f>C86-D86</f>
        <v>0</v>
      </c>
      <c r="F86" s="4"/>
      <c r="G86" s="4"/>
      <c r="I86" s="13"/>
      <c r="J86" s="13"/>
      <c r="K86" s="13"/>
    </row>
    <row r="87" spans="1:11" s="15" customFormat="1" x14ac:dyDescent="0.25">
      <c r="A87" s="14" t="s">
        <v>52</v>
      </c>
      <c r="B87" s="13">
        <f>SUM(B85:B86)</f>
        <v>0</v>
      </c>
      <c r="C87" s="13">
        <f>SUM(C85:C86)</f>
        <v>0</v>
      </c>
      <c r="D87" s="13">
        <f>SUM(D85:D86)</f>
        <v>280</v>
      </c>
      <c r="E87" s="13">
        <f t="shared" ref="E87" si="20">SUM(E85:E86)</f>
        <v>-280</v>
      </c>
      <c r="F87" s="4"/>
      <c r="G87" s="4"/>
      <c r="I87" s="13"/>
      <c r="J87" s="13"/>
      <c r="K87" s="13"/>
    </row>
    <row r="88" spans="1:11" s="15" customFormat="1" ht="19.5" customHeight="1" x14ac:dyDescent="0.25">
      <c r="A88" s="17" t="s">
        <v>53</v>
      </c>
      <c r="B88" s="13">
        <f>+B83-B87</f>
        <v>1270</v>
      </c>
      <c r="C88" s="13">
        <f>+C83-C87</f>
        <v>465</v>
      </c>
      <c r="D88" s="13">
        <f>+D83-D87</f>
        <v>580</v>
      </c>
      <c r="E88" s="13">
        <f t="shared" ref="E88" si="21">+E83-E87</f>
        <v>-115</v>
      </c>
      <c r="F88" s="4"/>
      <c r="G88" s="4"/>
      <c r="I88" s="13"/>
      <c r="J88" s="13"/>
      <c r="K88" s="13"/>
    </row>
    <row r="89" spans="1:11" s="15" customFormat="1" ht="45" customHeight="1" x14ac:dyDescent="0.25">
      <c r="A89" s="17"/>
      <c r="B89" s="13"/>
      <c r="C89" s="13"/>
      <c r="D89" s="13"/>
      <c r="E89" s="13"/>
      <c r="F89" s="4"/>
      <c r="G89" s="4"/>
      <c r="I89" s="13"/>
      <c r="J89" s="13"/>
      <c r="K89" s="13"/>
    </row>
    <row r="90" spans="1:11" s="15" customFormat="1" ht="12.75" customHeight="1" x14ac:dyDescent="0.25">
      <c r="A90" s="12" t="s">
        <v>54</v>
      </c>
      <c r="B90" s="2"/>
      <c r="C90" s="2"/>
      <c r="D90" s="2"/>
      <c r="E90" s="2"/>
      <c r="G90" s="4"/>
      <c r="I90" s="13"/>
      <c r="J90" s="13"/>
      <c r="K90" s="13"/>
    </row>
    <row r="91" spans="1:11" s="15" customFormat="1" x14ac:dyDescent="0.25">
      <c r="A91" s="9" t="s">
        <v>26</v>
      </c>
      <c r="B91" s="2">
        <v>720</v>
      </c>
      <c r="C91" s="2">
        <v>805</v>
      </c>
      <c r="D91" s="2">
        <v>770</v>
      </c>
      <c r="E91" s="2">
        <f>C91-D91</f>
        <v>35</v>
      </c>
      <c r="F91" s="4"/>
      <c r="G91" s="4"/>
      <c r="I91" s="13"/>
      <c r="J91" s="13"/>
      <c r="K91" s="13"/>
    </row>
    <row r="92" spans="1:11" s="15" customFormat="1" x14ac:dyDescent="0.25">
      <c r="A92" s="9" t="s">
        <v>27</v>
      </c>
      <c r="B92" s="2">
        <v>2715</v>
      </c>
      <c r="C92" s="2">
        <v>1190</v>
      </c>
      <c r="D92" s="2">
        <v>2715</v>
      </c>
      <c r="E92" s="2">
        <f>C92-D92</f>
        <v>-1525</v>
      </c>
      <c r="F92" s="4"/>
      <c r="G92" s="4"/>
      <c r="I92" s="13"/>
      <c r="J92" s="13"/>
      <c r="K92" s="13"/>
    </row>
    <row r="93" spans="1:11" s="15" customFormat="1" x14ac:dyDescent="0.25">
      <c r="A93" s="14" t="s">
        <v>55</v>
      </c>
      <c r="B93" s="13">
        <f>SUM(B91:B92)</f>
        <v>3435</v>
      </c>
      <c r="C93" s="13">
        <f>SUM(C91:C92)</f>
        <v>1995</v>
      </c>
      <c r="D93" s="13">
        <f>SUM(D91:D92)</f>
        <v>3485</v>
      </c>
      <c r="E93" s="13">
        <f t="shared" ref="E93" si="22">SUM(E91:E92)</f>
        <v>-1490</v>
      </c>
      <c r="F93" s="4"/>
      <c r="G93" s="4"/>
      <c r="I93" s="13"/>
      <c r="J93" s="13"/>
      <c r="K93" s="13"/>
    </row>
    <row r="94" spans="1:11" s="15" customFormat="1" x14ac:dyDescent="0.25">
      <c r="A94" s="12" t="s">
        <v>29</v>
      </c>
      <c r="B94" s="2"/>
      <c r="C94" s="2"/>
      <c r="D94" s="2"/>
      <c r="E94" s="2" t="s">
        <v>1</v>
      </c>
      <c r="F94" s="4"/>
      <c r="G94" s="4"/>
      <c r="I94" s="13"/>
      <c r="J94" s="13"/>
      <c r="K94" s="13"/>
    </row>
    <row r="95" spans="1:11" s="15" customFormat="1" x14ac:dyDescent="0.25">
      <c r="A95" s="9" t="s">
        <v>30</v>
      </c>
      <c r="B95" s="2">
        <v>400</v>
      </c>
      <c r="C95" s="2">
        <v>50</v>
      </c>
      <c r="D95" s="2">
        <v>200</v>
      </c>
      <c r="E95" s="2">
        <f>C95-D95</f>
        <v>-150</v>
      </c>
      <c r="F95" s="4"/>
      <c r="G95" s="4"/>
      <c r="I95" s="13"/>
      <c r="J95" s="13"/>
      <c r="K95" s="13"/>
    </row>
    <row r="96" spans="1:11" s="15" customFormat="1" x14ac:dyDescent="0.25">
      <c r="A96" s="9" t="s">
        <v>31</v>
      </c>
      <c r="B96" s="2">
        <v>500</v>
      </c>
      <c r="C96" s="2">
        <v>207.69</v>
      </c>
      <c r="D96" s="2">
        <f>134.29+187.19</f>
        <v>321.48</v>
      </c>
      <c r="E96" s="2">
        <f>C96-D96</f>
        <v>-113.79000000000002</v>
      </c>
      <c r="F96" s="4"/>
      <c r="G96" s="4"/>
      <c r="I96" s="13"/>
      <c r="J96" s="13"/>
      <c r="K96" s="13"/>
    </row>
    <row r="97" spans="1:19" s="15" customFormat="1" x14ac:dyDescent="0.25">
      <c r="A97" s="14" t="s">
        <v>56</v>
      </c>
      <c r="B97" s="13">
        <f>SUM(B95:B96)</f>
        <v>900</v>
      </c>
      <c r="C97" s="13">
        <f>SUM(C95:C96)</f>
        <v>257.69</v>
      </c>
      <c r="D97" s="13">
        <f>SUM(D95:D96)</f>
        <v>521.48</v>
      </c>
      <c r="E97" s="13">
        <f t="shared" ref="E97" si="23">SUM(E95:E96)</f>
        <v>-263.79000000000002</v>
      </c>
      <c r="F97" s="4"/>
      <c r="G97" s="4"/>
      <c r="I97" s="13"/>
      <c r="J97" s="13"/>
      <c r="K97" s="13"/>
    </row>
    <row r="98" spans="1:19" s="15" customFormat="1" ht="10.5" customHeight="1" x14ac:dyDescent="0.25">
      <c r="A98" s="17" t="s">
        <v>57</v>
      </c>
      <c r="B98" s="13">
        <f>+B93-B97</f>
        <v>2535</v>
      </c>
      <c r="C98" s="13">
        <f>+C93-C97</f>
        <v>1737.31</v>
      </c>
      <c r="D98" s="13">
        <f>+D93-D97</f>
        <v>2963.52</v>
      </c>
      <c r="E98" s="13">
        <f t="shared" ref="E98" si="24">+E93-E97</f>
        <v>-1226.21</v>
      </c>
      <c r="F98" s="4"/>
      <c r="G98" s="4"/>
      <c r="I98" s="13"/>
      <c r="J98" s="13"/>
      <c r="K98" s="13"/>
    </row>
    <row r="99" spans="1:19" s="15" customFormat="1" ht="3" hidden="1" customHeight="1" x14ac:dyDescent="0.25">
      <c r="A99" s="17"/>
      <c r="B99" s="13"/>
      <c r="C99" s="13"/>
      <c r="D99" s="13"/>
      <c r="E99" s="13"/>
      <c r="F99" s="4"/>
      <c r="G99" s="4"/>
      <c r="I99" s="13"/>
      <c r="J99" s="13"/>
      <c r="K99" s="13"/>
    </row>
    <row r="100" spans="1:19" s="15" customFormat="1" x14ac:dyDescent="0.25">
      <c r="A100" s="12" t="s">
        <v>58</v>
      </c>
      <c r="B100" s="2"/>
      <c r="C100" s="2"/>
      <c r="D100" s="2"/>
      <c r="E100" s="2"/>
      <c r="F100" s="4"/>
      <c r="G100" s="4"/>
      <c r="I100" s="13"/>
      <c r="J100" s="13"/>
      <c r="K100" s="13"/>
    </row>
    <row r="101" spans="1:19" s="15" customFormat="1" x14ac:dyDescent="0.25">
      <c r="A101" s="9" t="s">
        <v>26</v>
      </c>
      <c r="B101" s="2">
        <v>1440</v>
      </c>
      <c r="C101" s="2">
        <v>840</v>
      </c>
      <c r="D101" s="2">
        <v>1360</v>
      </c>
      <c r="E101" s="2">
        <f>C101-D101</f>
        <v>-520</v>
      </c>
      <c r="F101" s="4"/>
      <c r="G101" s="4"/>
      <c r="I101" s="13"/>
      <c r="J101" s="13"/>
      <c r="K101" s="13"/>
    </row>
    <row r="102" spans="1:19" s="15" customFormat="1" x14ac:dyDescent="0.25">
      <c r="A102" s="9" t="s">
        <v>27</v>
      </c>
      <c r="B102" s="2">
        <v>945</v>
      </c>
      <c r="C102" s="2">
        <v>0</v>
      </c>
      <c r="D102" s="2">
        <v>3285</v>
      </c>
      <c r="E102" s="2">
        <f>C102-D102</f>
        <v>-3285</v>
      </c>
      <c r="F102" s="4"/>
      <c r="G102" s="4"/>
      <c r="I102" s="13"/>
      <c r="J102" s="13"/>
      <c r="K102" s="13"/>
    </row>
    <row r="103" spans="1:19" s="15" customFormat="1" x14ac:dyDescent="0.25">
      <c r="A103" s="14" t="s">
        <v>59</v>
      </c>
      <c r="B103" s="13">
        <f>SUM(B101:B102)</f>
        <v>2385</v>
      </c>
      <c r="C103" s="13">
        <f>SUM(C101:C102)</f>
        <v>840</v>
      </c>
      <c r="D103" s="13">
        <f>SUM(D101:D102)</f>
        <v>4645</v>
      </c>
      <c r="E103" s="13">
        <f t="shared" ref="E103" si="25">SUM(E101:E102)</f>
        <v>-3805</v>
      </c>
      <c r="F103" s="4"/>
      <c r="G103" s="4"/>
      <c r="I103" s="13"/>
      <c r="J103" s="13"/>
      <c r="K103" s="13"/>
    </row>
    <row r="104" spans="1:19" s="15" customFormat="1" x14ac:dyDescent="0.25">
      <c r="A104" s="12" t="s">
        <v>29</v>
      </c>
      <c r="B104" s="2"/>
      <c r="C104" s="2"/>
      <c r="D104" s="2"/>
      <c r="E104" s="2" t="s">
        <v>1</v>
      </c>
      <c r="F104" s="4"/>
      <c r="G104" s="4"/>
      <c r="I104" s="13"/>
      <c r="J104" s="13"/>
      <c r="K104" s="13"/>
    </row>
    <row r="105" spans="1:19" s="15" customFormat="1" x14ac:dyDescent="0.25">
      <c r="A105" s="9" t="s">
        <v>30</v>
      </c>
      <c r="B105" s="2">
        <v>600</v>
      </c>
      <c r="C105" s="2">
        <v>250</v>
      </c>
      <c r="D105" s="2">
        <v>450</v>
      </c>
      <c r="E105" s="2">
        <f>C105-D105</f>
        <v>-200</v>
      </c>
      <c r="F105" s="4"/>
      <c r="G105" s="4"/>
      <c r="I105" s="13"/>
      <c r="J105" s="13"/>
      <c r="K105" s="13"/>
      <c r="S105" s="15">
        <v>4590</v>
      </c>
    </row>
    <row r="106" spans="1:19" s="15" customFormat="1" x14ac:dyDescent="0.25">
      <c r="A106" s="9" t="s">
        <v>31</v>
      </c>
      <c r="B106" s="2">
        <v>500</v>
      </c>
      <c r="C106" s="2">
        <v>0</v>
      </c>
      <c r="D106" s="2">
        <v>221.15</v>
      </c>
      <c r="E106" s="2">
        <f>C106-D106</f>
        <v>-221.15</v>
      </c>
      <c r="I106" s="13"/>
      <c r="J106" s="13"/>
      <c r="K106" s="13"/>
    </row>
    <row r="107" spans="1:19" x14ac:dyDescent="0.25">
      <c r="A107" s="14" t="s">
        <v>60</v>
      </c>
      <c r="B107" s="13">
        <f>SUM(B105:B106)</f>
        <v>1100</v>
      </c>
      <c r="C107" s="13">
        <f>SUM(C105:C106)</f>
        <v>250</v>
      </c>
      <c r="D107" s="13">
        <f>SUM(D105:D106)</f>
        <v>671.15</v>
      </c>
      <c r="E107" s="13">
        <f t="shared" ref="E107" si="26">SUM(E105:E106)</f>
        <v>-421.15</v>
      </c>
      <c r="I107" s="2"/>
      <c r="J107" s="2"/>
      <c r="K107" s="18"/>
    </row>
    <row r="108" spans="1:19" x14ac:dyDescent="0.25">
      <c r="A108" s="17" t="s">
        <v>61</v>
      </c>
      <c r="B108" s="13">
        <f>+B103-B107</f>
        <v>1285</v>
      </c>
      <c r="C108" s="13">
        <f>+C103-C107</f>
        <v>590</v>
      </c>
      <c r="D108" s="13">
        <f>+D103-D107</f>
        <v>3973.85</v>
      </c>
      <c r="E108" s="13">
        <f t="shared" ref="E108" si="27">+E103-E107</f>
        <v>-3383.85</v>
      </c>
      <c r="I108" s="2"/>
      <c r="J108" s="2"/>
      <c r="K108" s="18"/>
    </row>
    <row r="109" spans="1:19" x14ac:dyDescent="0.25">
      <c r="A109" s="19" t="s">
        <v>62</v>
      </c>
      <c r="B109" s="2"/>
      <c r="C109" s="2"/>
      <c r="D109" s="2"/>
      <c r="E109" s="2"/>
      <c r="I109" s="2"/>
      <c r="J109" s="2"/>
      <c r="K109" s="18"/>
    </row>
    <row r="110" spans="1:19" x14ac:dyDescent="0.25">
      <c r="A110" s="9" t="s">
        <v>63</v>
      </c>
      <c r="B110" s="2">
        <f>B43+B63+B73+B83+B93+B103+B53+B33</f>
        <v>12745</v>
      </c>
      <c r="C110" s="2">
        <f>C43+C63+C73+C83+C93+C103+C53+C33</f>
        <v>11830</v>
      </c>
      <c r="D110" s="2">
        <f>D43+D63+D73+D83+D93+D103+D53+D33</f>
        <v>16227.05</v>
      </c>
      <c r="E110" s="2">
        <f>C110-D110</f>
        <v>-4397.0499999999993</v>
      </c>
      <c r="I110" s="2"/>
      <c r="J110" s="2"/>
      <c r="K110" s="18"/>
    </row>
    <row r="111" spans="1:19" x14ac:dyDescent="0.25">
      <c r="A111" s="9" t="s">
        <v>64</v>
      </c>
      <c r="B111" s="2">
        <f>B47+B67+B77+B87+B97+B107+B57+B37</f>
        <v>3360</v>
      </c>
      <c r="C111" s="2">
        <f>C47+C67+C77+C87+C97+C107+C57+C37</f>
        <v>2769.12</v>
      </c>
      <c r="D111" s="2">
        <f>D47+D67+D77+D87+D97+D107+D57+D37</f>
        <v>3119.2200000000003</v>
      </c>
      <c r="E111" s="2">
        <f>C111-D111</f>
        <v>-350.10000000000036</v>
      </c>
      <c r="I111" s="2"/>
      <c r="J111" s="2"/>
      <c r="K111" s="18"/>
    </row>
    <row r="112" spans="1:19" x14ac:dyDescent="0.25">
      <c r="A112" s="17" t="s">
        <v>65</v>
      </c>
      <c r="B112" s="2">
        <f>B110-B111</f>
        <v>9385</v>
      </c>
      <c r="C112" s="2">
        <f>C110-C111</f>
        <v>9060.880000000001</v>
      </c>
      <c r="D112" s="2">
        <f>D110-D111</f>
        <v>13107.829999999998</v>
      </c>
      <c r="E112" s="2">
        <f t="shared" ref="E112" si="28">E110-E111</f>
        <v>-4046.9499999999989</v>
      </c>
      <c r="I112" s="2"/>
      <c r="J112" s="2"/>
      <c r="K112" s="18"/>
    </row>
    <row r="113" spans="1:11" ht="0.75" customHeight="1" x14ac:dyDescent="0.25">
      <c r="A113" s="17"/>
      <c r="B113" s="2"/>
      <c r="C113" s="2"/>
      <c r="D113" s="2"/>
      <c r="E113" s="2"/>
      <c r="I113" s="2"/>
      <c r="J113" s="2"/>
      <c r="K113" s="18"/>
    </row>
    <row r="114" spans="1:11" x14ac:dyDescent="0.25">
      <c r="A114" s="11" t="s">
        <v>66</v>
      </c>
      <c r="B114" s="2"/>
      <c r="C114" s="2"/>
      <c r="D114" s="2"/>
      <c r="E114" s="2"/>
      <c r="I114" s="2"/>
      <c r="J114" s="2"/>
      <c r="K114" s="18"/>
    </row>
    <row r="115" spans="1:11" x14ac:dyDescent="0.25">
      <c r="A115" s="12" t="s">
        <v>7</v>
      </c>
      <c r="B115" s="2"/>
      <c r="C115" s="2"/>
      <c r="D115" s="2"/>
      <c r="E115" s="2"/>
      <c r="I115" s="2"/>
      <c r="J115" s="2"/>
      <c r="K115" s="18"/>
    </row>
    <row r="116" spans="1:11" x14ac:dyDescent="0.25">
      <c r="A116" s="9" t="s">
        <v>67</v>
      </c>
      <c r="B116" s="2">
        <v>0</v>
      </c>
      <c r="C116" s="2">
        <v>0</v>
      </c>
      <c r="D116" s="2">
        <v>0</v>
      </c>
      <c r="E116" s="2">
        <f>C116-D116</f>
        <v>0</v>
      </c>
      <c r="I116" s="2"/>
      <c r="J116" s="2"/>
      <c r="K116" s="18"/>
    </row>
    <row r="117" spans="1:11" x14ac:dyDescent="0.25">
      <c r="A117" s="9" t="s">
        <v>68</v>
      </c>
      <c r="B117" s="2">
        <v>0</v>
      </c>
      <c r="C117" s="2">
        <v>0</v>
      </c>
      <c r="D117" s="2">
        <v>0</v>
      </c>
      <c r="E117" s="2">
        <f>C117-D117</f>
        <v>0</v>
      </c>
      <c r="I117" s="2"/>
      <c r="J117" s="2"/>
      <c r="K117" s="18"/>
    </row>
    <row r="118" spans="1:11" x14ac:dyDescent="0.25">
      <c r="A118" s="9" t="s">
        <v>69</v>
      </c>
      <c r="B118" s="2">
        <v>0</v>
      </c>
      <c r="C118" s="2">
        <v>110</v>
      </c>
      <c r="D118" s="2">
        <v>287.05</v>
      </c>
      <c r="E118" s="2">
        <f>C118-D118</f>
        <v>-177.05</v>
      </c>
      <c r="I118" s="2"/>
      <c r="J118" s="2"/>
      <c r="K118" s="18"/>
    </row>
    <row r="119" spans="1:11" x14ac:dyDescent="0.25">
      <c r="A119" s="14" t="s">
        <v>70</v>
      </c>
      <c r="B119" s="2">
        <f>SUM(B116:B118)</f>
        <v>0</v>
      </c>
      <c r="C119" s="2">
        <f>SUM(C116:C118)</f>
        <v>110</v>
      </c>
      <c r="D119" s="2">
        <f>SUM(D116:D118)</f>
        <v>287.05</v>
      </c>
      <c r="E119" s="2">
        <f t="shared" ref="E119" si="29">SUM(E116:E118)</f>
        <v>-177.05</v>
      </c>
      <c r="I119" s="2"/>
      <c r="J119" s="2"/>
      <c r="K119" s="18"/>
    </row>
    <row r="120" spans="1:11" ht="3" customHeight="1" x14ac:dyDescent="0.25">
      <c r="A120" s="14"/>
      <c r="B120" s="2"/>
      <c r="C120" s="2"/>
      <c r="D120" s="2"/>
      <c r="E120" s="2"/>
      <c r="I120" s="2"/>
      <c r="J120" s="2"/>
      <c r="K120" s="18"/>
    </row>
    <row r="121" spans="1:11" x14ac:dyDescent="0.25">
      <c r="A121" s="12" t="s">
        <v>29</v>
      </c>
      <c r="B121" s="2"/>
      <c r="C121" s="2"/>
      <c r="D121" s="2"/>
      <c r="E121" s="2" t="s">
        <v>1</v>
      </c>
      <c r="I121" s="2"/>
      <c r="J121" s="2"/>
      <c r="K121" s="2"/>
    </row>
    <row r="122" spans="1:11" x14ac:dyDescent="0.25">
      <c r="A122" s="9" t="s">
        <v>71</v>
      </c>
      <c r="B122" s="2">
        <v>0</v>
      </c>
      <c r="C122" s="2">
        <v>0</v>
      </c>
      <c r="D122" s="2">
        <v>0</v>
      </c>
      <c r="E122" s="2">
        <f>C122-D122</f>
        <v>0</v>
      </c>
      <c r="I122" s="2"/>
      <c r="J122" s="2"/>
      <c r="K122" s="2"/>
    </row>
    <row r="123" spans="1:11" x14ac:dyDescent="0.25">
      <c r="A123" s="9" t="s">
        <v>72</v>
      </c>
      <c r="B123" s="2">
        <v>0</v>
      </c>
      <c r="C123" s="2">
        <v>0</v>
      </c>
      <c r="D123" s="2">
        <v>0</v>
      </c>
      <c r="E123" s="2">
        <f>C123-D123</f>
        <v>0</v>
      </c>
      <c r="I123" s="2"/>
      <c r="J123" s="2"/>
      <c r="K123" s="2"/>
    </row>
    <row r="124" spans="1:11" s="15" customFormat="1" x14ac:dyDescent="0.25">
      <c r="A124" s="9" t="s">
        <v>73</v>
      </c>
      <c r="B124" s="2">
        <v>0</v>
      </c>
      <c r="C124" s="2">
        <v>98.65</v>
      </c>
      <c r="D124" s="2">
        <v>0</v>
      </c>
      <c r="E124" s="2">
        <f>C124-D124</f>
        <v>98.65</v>
      </c>
      <c r="I124" s="20"/>
      <c r="J124" s="20"/>
      <c r="K124" s="20"/>
    </row>
    <row r="125" spans="1:11" x14ac:dyDescent="0.25">
      <c r="A125" s="14" t="s">
        <v>74</v>
      </c>
      <c r="B125" s="2">
        <f>SUM(B122:B124)</f>
        <v>0</v>
      </c>
      <c r="C125" s="2">
        <f>SUM(C122:C124)</f>
        <v>98.65</v>
      </c>
      <c r="D125" s="2">
        <f>SUM(D122:D124)</f>
        <v>0</v>
      </c>
      <c r="E125" s="2">
        <f t="shared" ref="E125" si="30">SUM(E122:E124)</f>
        <v>98.65</v>
      </c>
      <c r="I125" s="2"/>
      <c r="J125" s="2"/>
      <c r="K125" s="2"/>
    </row>
    <row r="126" spans="1:11" x14ac:dyDescent="0.25">
      <c r="A126" s="17" t="s">
        <v>75</v>
      </c>
      <c r="B126" s="2">
        <f>+B119-B125</f>
        <v>0</v>
      </c>
      <c r="C126" s="2">
        <f>+C119-C125</f>
        <v>11.349999999999994</v>
      </c>
      <c r="D126" s="2">
        <f>+D119-D125</f>
        <v>287.05</v>
      </c>
      <c r="E126" s="2">
        <f t="shared" ref="E126" si="31">+E119-E125</f>
        <v>-275.70000000000005</v>
      </c>
      <c r="I126" s="2"/>
      <c r="J126" s="2"/>
      <c r="K126" s="18"/>
    </row>
    <row r="127" spans="1:11" ht="4.5" customHeight="1" x14ac:dyDescent="0.25">
      <c r="A127" s="9"/>
      <c r="B127" s="2"/>
      <c r="C127" s="2"/>
      <c r="D127" s="2"/>
      <c r="E127" s="2"/>
      <c r="I127" s="2"/>
      <c r="J127" s="2"/>
      <c r="K127" s="18"/>
    </row>
    <row r="128" spans="1:11" ht="6.75" customHeight="1" x14ac:dyDescent="0.25">
      <c r="A128" s="9"/>
      <c r="B128" s="2"/>
      <c r="C128" s="2"/>
      <c r="D128" s="2"/>
      <c r="E128" s="2"/>
      <c r="I128" s="2"/>
      <c r="J128" s="2"/>
      <c r="K128" s="18"/>
    </row>
    <row r="129" spans="1:11" x14ac:dyDescent="0.25">
      <c r="A129" s="11" t="s">
        <v>76</v>
      </c>
      <c r="B129" s="2"/>
      <c r="C129" s="2"/>
      <c r="D129" s="2"/>
      <c r="E129" s="2"/>
      <c r="I129" s="2"/>
      <c r="J129" s="2"/>
      <c r="K129" s="2"/>
    </row>
    <row r="130" spans="1:11" ht="15" customHeight="1" x14ac:dyDescent="0.25">
      <c r="A130" s="9" t="s">
        <v>77</v>
      </c>
      <c r="B130" s="2">
        <v>2575</v>
      </c>
      <c r="C130" s="2">
        <v>2904.83</v>
      </c>
      <c r="D130" s="2">
        <v>235</v>
      </c>
      <c r="E130" s="2">
        <f>C130-D130</f>
        <v>2669.83</v>
      </c>
      <c r="I130" s="2"/>
      <c r="J130" s="2"/>
      <c r="K130" s="2"/>
    </row>
    <row r="131" spans="1:11" x14ac:dyDescent="0.25">
      <c r="A131" s="9" t="s">
        <v>78</v>
      </c>
      <c r="B131" s="2">
        <v>2550</v>
      </c>
      <c r="C131" s="2">
        <v>1471.07</v>
      </c>
      <c r="D131" s="2">
        <v>707.17</v>
      </c>
      <c r="E131" s="2">
        <f>C131-D131</f>
        <v>763.9</v>
      </c>
      <c r="I131" s="2"/>
      <c r="J131" s="2"/>
      <c r="K131" s="2"/>
    </row>
    <row r="132" spans="1:11" x14ac:dyDescent="0.25">
      <c r="A132" s="17" t="s">
        <v>79</v>
      </c>
      <c r="B132" s="18">
        <f t="shared" ref="B132" si="32">B130-B131</f>
        <v>25</v>
      </c>
      <c r="C132" s="18">
        <f t="shared" ref="C132:E132" si="33">C130-C131</f>
        <v>1433.76</v>
      </c>
      <c r="D132" s="18">
        <f t="shared" si="33"/>
        <v>-472.16999999999996</v>
      </c>
      <c r="E132" s="18">
        <f t="shared" si="33"/>
        <v>1905.9299999999998</v>
      </c>
      <c r="I132" s="2"/>
      <c r="J132" s="2"/>
      <c r="K132" s="2"/>
    </row>
    <row r="133" spans="1:11" ht="3" customHeight="1" x14ac:dyDescent="0.25">
      <c r="A133" s="12"/>
      <c r="B133" s="2"/>
      <c r="C133" s="2"/>
      <c r="D133" s="2"/>
      <c r="E133" s="2"/>
      <c r="I133" s="2"/>
      <c r="J133" s="2"/>
      <c r="K133" s="18"/>
    </row>
    <row r="134" spans="1:11" ht="19" customHeight="1" x14ac:dyDescent="0.25">
      <c r="A134" s="11" t="s">
        <v>80</v>
      </c>
      <c r="B134" s="2"/>
      <c r="C134" s="2"/>
      <c r="D134" s="2"/>
      <c r="E134" s="2"/>
      <c r="I134" s="2"/>
      <c r="J134" s="2"/>
      <c r="K134" s="2"/>
    </row>
    <row r="135" spans="1:11" ht="17.25" customHeight="1" x14ac:dyDescent="0.25">
      <c r="A135" s="12" t="s">
        <v>81</v>
      </c>
      <c r="B135" s="2"/>
      <c r="C135" s="2"/>
      <c r="D135" s="2"/>
      <c r="E135" s="2"/>
      <c r="I135" s="2"/>
      <c r="J135" s="2"/>
      <c r="K135" s="2"/>
    </row>
    <row r="136" spans="1:11" ht="11.25" customHeight="1" x14ac:dyDescent="0.25">
      <c r="A136" s="9" t="s">
        <v>63</v>
      </c>
      <c r="B136" s="2">
        <v>15000</v>
      </c>
      <c r="C136" s="2">
        <v>11250</v>
      </c>
      <c r="D136" s="2">
        <v>18750</v>
      </c>
      <c r="E136" s="2">
        <f>C136-D136</f>
        <v>-7500</v>
      </c>
      <c r="I136" s="2"/>
      <c r="J136" s="2"/>
      <c r="K136" s="2"/>
    </row>
    <row r="137" spans="1:11" x14ac:dyDescent="0.25">
      <c r="A137" s="9" t="s">
        <v>64</v>
      </c>
      <c r="B137" s="2">
        <v>15000</v>
      </c>
      <c r="C137" s="2">
        <v>17588.740000000002</v>
      </c>
      <c r="D137" s="2">
        <v>22231.85</v>
      </c>
      <c r="E137" s="2">
        <f>C137-D137</f>
        <v>-4643.1099999999969</v>
      </c>
      <c r="I137" s="2"/>
      <c r="J137" s="2"/>
      <c r="K137" s="2"/>
    </row>
    <row r="138" spans="1:11" ht="19.399999999999999" customHeight="1" x14ac:dyDescent="0.25">
      <c r="A138" s="21" t="s">
        <v>82</v>
      </c>
      <c r="B138" s="2">
        <f>B136-B137</f>
        <v>0</v>
      </c>
      <c r="C138" s="2">
        <f>C136-C137</f>
        <v>-6338.7400000000016</v>
      </c>
      <c r="D138" s="2">
        <f>D136-D137</f>
        <v>-3481.8499999999985</v>
      </c>
      <c r="E138" s="2">
        <f t="shared" ref="E138" si="34">E136-E137</f>
        <v>-2856.8900000000031</v>
      </c>
      <c r="I138" s="2"/>
      <c r="J138" s="2"/>
      <c r="K138" s="18"/>
    </row>
    <row r="139" spans="1:11" ht="10.4" customHeight="1" x14ac:dyDescent="0.25">
      <c r="A139" s="12"/>
      <c r="B139" s="2"/>
      <c r="C139" s="2"/>
      <c r="D139" s="2"/>
      <c r="E139" s="2"/>
      <c r="I139" s="2"/>
      <c r="J139" s="2"/>
      <c r="K139" s="2"/>
    </row>
    <row r="140" spans="1:11" s="24" customFormat="1" ht="11.5" hidden="1" customHeight="1" x14ac:dyDescent="0.25">
      <c r="A140" s="22" t="s">
        <v>83</v>
      </c>
      <c r="B140" s="23"/>
      <c r="C140" s="23"/>
      <c r="D140" s="23"/>
      <c r="E140" s="23"/>
      <c r="I140" s="23"/>
      <c r="J140" s="23"/>
      <c r="K140" s="23"/>
    </row>
    <row r="141" spans="1:11" s="24" customFormat="1" ht="10.5" hidden="1" customHeight="1" x14ac:dyDescent="0.25">
      <c r="A141" s="25" t="s">
        <v>63</v>
      </c>
      <c r="B141" s="23">
        <v>0</v>
      </c>
      <c r="C141" s="23">
        <v>0</v>
      </c>
      <c r="D141" s="23">
        <v>0</v>
      </c>
      <c r="E141" s="23">
        <f>C141-D141</f>
        <v>0</v>
      </c>
      <c r="I141" s="23"/>
      <c r="J141" s="23"/>
      <c r="K141" s="23"/>
    </row>
    <row r="142" spans="1:11" s="24" customFormat="1" ht="10.5" hidden="1" customHeight="1" x14ac:dyDescent="0.25">
      <c r="A142" s="25" t="s">
        <v>64</v>
      </c>
      <c r="B142" s="23">
        <v>0</v>
      </c>
      <c r="C142" s="23">
        <v>0</v>
      </c>
      <c r="D142" s="23">
        <v>0</v>
      </c>
      <c r="E142" s="23">
        <f>C142-D142</f>
        <v>0</v>
      </c>
      <c r="I142" s="23"/>
      <c r="J142" s="23"/>
      <c r="K142" s="23"/>
    </row>
    <row r="143" spans="1:11" s="24" customFormat="1" hidden="1" x14ac:dyDescent="0.25">
      <c r="A143" s="26" t="s">
        <v>84</v>
      </c>
      <c r="B143" s="23">
        <f>B141-B142</f>
        <v>0</v>
      </c>
      <c r="C143" s="23">
        <f>C141-C142</f>
        <v>0</v>
      </c>
      <c r="D143" s="23">
        <f>D141-D142</f>
        <v>0</v>
      </c>
      <c r="E143" s="23">
        <f t="shared" ref="E143" si="35">E141-E142</f>
        <v>0</v>
      </c>
      <c r="I143" s="23"/>
      <c r="J143" s="23"/>
      <c r="K143" s="27"/>
    </row>
    <row r="144" spans="1:11" hidden="1" x14ac:dyDescent="0.25">
      <c r="A144" s="12"/>
      <c r="B144" s="2"/>
      <c r="C144" s="2"/>
      <c r="D144" s="2"/>
      <c r="E144" s="2"/>
      <c r="I144" s="2"/>
      <c r="J144" s="2"/>
      <c r="K144" s="2"/>
    </row>
    <row r="145" spans="1:11" hidden="1" x14ac:dyDescent="0.25">
      <c r="A145" s="12" t="s">
        <v>85</v>
      </c>
      <c r="B145" s="2"/>
      <c r="C145" s="2"/>
      <c r="D145" s="2"/>
      <c r="E145" s="2"/>
      <c r="I145" s="2"/>
      <c r="J145" s="2"/>
      <c r="K145" s="2"/>
    </row>
    <row r="146" spans="1:11" hidden="1" x14ac:dyDescent="0.25">
      <c r="A146" s="9" t="s">
        <v>63</v>
      </c>
      <c r="B146" s="2">
        <v>0</v>
      </c>
      <c r="C146" s="2">
        <v>0</v>
      </c>
      <c r="D146" s="2">
        <v>0</v>
      </c>
      <c r="E146" s="2">
        <f>C146-D146</f>
        <v>0</v>
      </c>
      <c r="I146" s="2"/>
      <c r="J146" s="2"/>
      <c r="K146" s="2"/>
    </row>
    <row r="147" spans="1:11" hidden="1" x14ac:dyDescent="0.25">
      <c r="A147" s="9" t="s">
        <v>64</v>
      </c>
      <c r="B147" s="2">
        <v>0</v>
      </c>
      <c r="C147" s="2">
        <v>0</v>
      </c>
      <c r="D147" s="2">
        <v>0</v>
      </c>
      <c r="E147" s="2">
        <f>C147-D147</f>
        <v>0</v>
      </c>
      <c r="I147" s="2"/>
      <c r="J147" s="2"/>
      <c r="K147" s="2"/>
    </row>
    <row r="148" spans="1:11" hidden="1" x14ac:dyDescent="0.25">
      <c r="A148" s="17" t="s">
        <v>86</v>
      </c>
      <c r="B148" s="2">
        <f>B146-B147</f>
        <v>0</v>
      </c>
      <c r="C148" s="2">
        <f>C146-C147</f>
        <v>0</v>
      </c>
      <c r="D148" s="2">
        <f>D146-D147</f>
        <v>0</v>
      </c>
      <c r="E148" s="2">
        <f t="shared" ref="E148" si="36">E146-E147</f>
        <v>0</v>
      </c>
      <c r="I148" s="2"/>
      <c r="J148" s="2"/>
      <c r="K148" s="2"/>
    </row>
    <row r="149" spans="1:11" ht="12" customHeight="1" x14ac:dyDescent="0.25">
      <c r="A149" s="12" t="s">
        <v>87</v>
      </c>
      <c r="B149" s="2"/>
      <c r="C149" s="2"/>
      <c r="D149" s="2"/>
      <c r="E149" s="2"/>
      <c r="I149" s="2"/>
      <c r="J149" s="2"/>
      <c r="K149" s="2"/>
    </row>
    <row r="150" spans="1:11" ht="14.25" customHeight="1" x14ac:dyDescent="0.25">
      <c r="A150" s="9" t="s">
        <v>63</v>
      </c>
      <c r="B150" s="2">
        <v>3500</v>
      </c>
      <c r="C150" s="2">
        <v>3440</v>
      </c>
      <c r="D150" s="2">
        <v>4460</v>
      </c>
      <c r="E150" s="2">
        <f>C150-D150</f>
        <v>-1020</v>
      </c>
      <c r="I150" s="2"/>
      <c r="J150" s="2"/>
      <c r="K150" s="2"/>
    </row>
    <row r="151" spans="1:11" x14ac:dyDescent="0.25">
      <c r="A151" s="9" t="s">
        <v>64</v>
      </c>
      <c r="B151" s="2">
        <v>1200</v>
      </c>
      <c r="C151" s="2">
        <v>778.49</v>
      </c>
      <c r="D151" s="2">
        <v>1289.68</v>
      </c>
      <c r="E151" s="2">
        <f>C151-D151</f>
        <v>-511.19000000000005</v>
      </c>
      <c r="I151" s="2"/>
      <c r="J151" s="2"/>
      <c r="K151" s="2"/>
    </row>
    <row r="152" spans="1:11" x14ac:dyDescent="0.25">
      <c r="A152" s="17" t="s">
        <v>88</v>
      </c>
      <c r="B152" s="2">
        <f>B150-B151</f>
        <v>2300</v>
      </c>
      <c r="C152" s="2">
        <f>C150-C151</f>
        <v>2661.51</v>
      </c>
      <c r="D152" s="2">
        <f>D150-D151</f>
        <v>3170.3199999999997</v>
      </c>
      <c r="E152" s="2">
        <f t="shared" ref="E152" si="37">E150-E151</f>
        <v>-508.80999999999995</v>
      </c>
      <c r="I152" s="2"/>
      <c r="J152" s="2"/>
      <c r="K152" s="2"/>
    </row>
    <row r="153" spans="1:11" ht="10.5" customHeight="1" x14ac:dyDescent="0.25">
      <c r="A153" s="16"/>
      <c r="B153" s="2"/>
      <c r="C153" s="2"/>
      <c r="D153" s="2"/>
      <c r="E153" s="2"/>
      <c r="I153" s="2"/>
      <c r="J153" s="2"/>
      <c r="K153" s="2"/>
    </row>
    <row r="154" spans="1:11" x14ac:dyDescent="0.25">
      <c r="A154" s="12" t="s">
        <v>89</v>
      </c>
      <c r="B154" s="2"/>
      <c r="C154" s="2"/>
      <c r="D154" s="2"/>
      <c r="E154" s="2"/>
      <c r="I154" s="2"/>
      <c r="J154" s="2"/>
      <c r="K154" s="2"/>
    </row>
    <row r="155" spans="1:11" x14ac:dyDescent="0.25">
      <c r="A155" s="9" t="s">
        <v>63</v>
      </c>
      <c r="B155" s="2">
        <v>13500</v>
      </c>
      <c r="C155" s="2">
        <v>13685</v>
      </c>
      <c r="D155" s="2">
        <v>12020</v>
      </c>
      <c r="E155" s="2">
        <f>C155-D155</f>
        <v>1665</v>
      </c>
      <c r="I155" s="2"/>
      <c r="J155" s="2"/>
      <c r="K155" s="2"/>
    </row>
    <row r="156" spans="1:11" x14ac:dyDescent="0.25">
      <c r="A156" s="9" t="s">
        <v>64</v>
      </c>
      <c r="B156" s="2">
        <v>5000</v>
      </c>
      <c r="C156" s="2">
        <v>5683.52</v>
      </c>
      <c r="D156" s="2">
        <v>2572.3000000000002</v>
      </c>
      <c r="E156" s="2">
        <f>C156-D156</f>
        <v>3111.2200000000003</v>
      </c>
      <c r="I156" s="2"/>
      <c r="J156" s="2"/>
      <c r="K156" s="2"/>
    </row>
    <row r="157" spans="1:11" ht="12.75" customHeight="1" x14ac:dyDescent="0.25">
      <c r="A157" s="12" t="s">
        <v>90</v>
      </c>
      <c r="B157" s="2">
        <f>B155-B156</f>
        <v>8500</v>
      </c>
      <c r="C157" s="2">
        <f>C155-C156</f>
        <v>8001.48</v>
      </c>
      <c r="D157" s="2">
        <f>D155-D156</f>
        <v>9447.7000000000007</v>
      </c>
      <c r="E157" s="2">
        <f t="shared" ref="E157" si="38">E155-E156</f>
        <v>-1446.2200000000003</v>
      </c>
      <c r="I157" s="2"/>
      <c r="J157" s="2"/>
      <c r="K157" s="2"/>
    </row>
    <row r="158" spans="1:11" ht="6.75" customHeight="1" x14ac:dyDescent="0.25">
      <c r="A158" s="9"/>
      <c r="B158" s="2"/>
      <c r="C158" s="2"/>
      <c r="D158" s="2"/>
      <c r="E158" s="2"/>
      <c r="I158" s="2"/>
      <c r="J158" s="2"/>
      <c r="K158" s="2"/>
    </row>
    <row r="159" spans="1:11" hidden="1" x14ac:dyDescent="0.25">
      <c r="A159" s="28" t="s">
        <v>91</v>
      </c>
      <c r="B159" s="2"/>
      <c r="C159" s="2"/>
      <c r="D159" s="2"/>
      <c r="E159" s="2"/>
      <c r="I159" s="2"/>
      <c r="J159" s="2"/>
      <c r="K159" s="2"/>
    </row>
    <row r="160" spans="1:11" ht="15.75" hidden="1" customHeight="1" x14ac:dyDescent="0.25">
      <c r="A160" s="9" t="s">
        <v>63</v>
      </c>
      <c r="B160" s="2">
        <v>0</v>
      </c>
      <c r="C160" s="2">
        <v>0</v>
      </c>
      <c r="D160" s="2">
        <v>0</v>
      </c>
      <c r="E160" s="2">
        <f>C160-D160</f>
        <v>0</v>
      </c>
      <c r="I160" s="2"/>
      <c r="J160" s="2"/>
      <c r="K160" s="2"/>
    </row>
    <row r="161" spans="1:11" ht="13.5" hidden="1" customHeight="1" x14ac:dyDescent="0.25">
      <c r="A161" s="9" t="s">
        <v>64</v>
      </c>
      <c r="B161" s="2">
        <v>0</v>
      </c>
      <c r="C161" s="2">
        <v>0</v>
      </c>
      <c r="D161" s="2">
        <v>0</v>
      </c>
      <c r="E161" s="2">
        <f>C161-D161</f>
        <v>0</v>
      </c>
      <c r="I161" s="2"/>
      <c r="J161" s="2"/>
      <c r="K161" s="2"/>
    </row>
    <row r="162" spans="1:11" hidden="1" x14ac:dyDescent="0.25">
      <c r="A162" s="17" t="s">
        <v>92</v>
      </c>
      <c r="B162" s="2">
        <f>B160-B161</f>
        <v>0</v>
      </c>
      <c r="C162" s="2">
        <f>C160-C161</f>
        <v>0</v>
      </c>
      <c r="D162" s="2">
        <f>D160-D161</f>
        <v>0</v>
      </c>
      <c r="E162" s="2">
        <f t="shared" ref="E162" si="39">E160-E161</f>
        <v>0</v>
      </c>
      <c r="I162" s="2"/>
      <c r="J162" s="2"/>
      <c r="K162" s="2"/>
    </row>
    <row r="163" spans="1:11" ht="9.75" hidden="1" customHeight="1" x14ac:dyDescent="0.25">
      <c r="A163" s="9"/>
      <c r="B163" s="2"/>
      <c r="C163" s="2"/>
      <c r="D163" s="2"/>
      <c r="E163" s="2"/>
      <c r="I163" s="2"/>
      <c r="J163" s="2"/>
      <c r="K163" s="2"/>
    </row>
    <row r="164" spans="1:11" hidden="1" x14ac:dyDescent="0.25">
      <c r="A164" s="12" t="s">
        <v>93</v>
      </c>
      <c r="B164" s="2"/>
      <c r="C164" s="2"/>
      <c r="D164" s="2"/>
      <c r="E164" s="2"/>
      <c r="I164" s="2"/>
      <c r="J164" s="2"/>
      <c r="K164" s="2"/>
    </row>
    <row r="165" spans="1:11" ht="14.5" hidden="1" customHeight="1" x14ac:dyDescent="0.25">
      <c r="A165" s="9" t="s">
        <v>63</v>
      </c>
      <c r="B165" s="2">
        <v>0</v>
      </c>
      <c r="C165" s="2">
        <v>0</v>
      </c>
      <c r="D165" s="2">
        <v>0</v>
      </c>
      <c r="E165" s="2">
        <f>C165-D165</f>
        <v>0</v>
      </c>
      <c r="I165" s="2"/>
      <c r="J165" s="2"/>
      <c r="K165" s="2"/>
    </row>
    <row r="166" spans="1:11" hidden="1" x14ac:dyDescent="0.25">
      <c r="A166" s="9" t="s">
        <v>64</v>
      </c>
      <c r="B166" s="2">
        <v>0</v>
      </c>
      <c r="C166" s="2">
        <v>0</v>
      </c>
      <c r="D166" s="2">
        <v>0</v>
      </c>
      <c r="E166" s="2">
        <f>C166-D166</f>
        <v>0</v>
      </c>
      <c r="I166" s="2"/>
      <c r="J166" s="2"/>
      <c r="K166" s="2"/>
    </row>
    <row r="167" spans="1:11" hidden="1" x14ac:dyDescent="0.25">
      <c r="A167" s="17" t="s">
        <v>94</v>
      </c>
      <c r="B167" s="2">
        <f>B165-B166</f>
        <v>0</v>
      </c>
      <c r="C167" s="2">
        <f>C165-C166</f>
        <v>0</v>
      </c>
      <c r="D167" s="2">
        <f>D165-D166</f>
        <v>0</v>
      </c>
      <c r="E167" s="2">
        <f t="shared" ref="E167" si="40">E165-E166</f>
        <v>0</v>
      </c>
      <c r="I167" s="2"/>
      <c r="J167" s="2"/>
      <c r="K167" s="2"/>
    </row>
    <row r="168" spans="1:11" ht="3" customHeight="1" x14ac:dyDescent="0.25">
      <c r="A168" s="9"/>
      <c r="B168" s="2"/>
      <c r="C168" s="2"/>
      <c r="D168" s="2"/>
      <c r="E168" s="2"/>
      <c r="I168" s="2"/>
      <c r="J168" s="2"/>
      <c r="K168" s="2"/>
    </row>
    <row r="169" spans="1:11" s="15" customFormat="1" ht="24" hidden="1" customHeight="1" x14ac:dyDescent="0.25">
      <c r="A169" s="12" t="s">
        <v>95</v>
      </c>
      <c r="B169" s="2"/>
      <c r="C169" s="2"/>
      <c r="D169" s="2"/>
      <c r="E169" s="2"/>
      <c r="I169" s="13"/>
      <c r="J169" s="13"/>
      <c r="K169" s="13"/>
    </row>
    <row r="170" spans="1:11" s="15" customFormat="1" hidden="1" x14ac:dyDescent="0.25">
      <c r="A170" s="9" t="s">
        <v>63</v>
      </c>
      <c r="B170" s="2">
        <v>0</v>
      </c>
      <c r="C170" s="2">
        <v>0</v>
      </c>
      <c r="D170" s="2">
        <v>0</v>
      </c>
      <c r="E170" s="2">
        <f>C170-D170</f>
        <v>0</v>
      </c>
      <c r="I170" s="13"/>
      <c r="J170" s="13"/>
      <c r="K170" s="13"/>
    </row>
    <row r="171" spans="1:11" s="15" customFormat="1" ht="18.75" hidden="1" customHeight="1" x14ac:dyDescent="0.25">
      <c r="A171" s="9" t="s">
        <v>64</v>
      </c>
      <c r="B171" s="2">
        <v>0</v>
      </c>
      <c r="C171" s="2">
        <v>0</v>
      </c>
      <c r="D171" s="2">
        <v>0</v>
      </c>
      <c r="E171" s="2">
        <f>C171-D171</f>
        <v>0</v>
      </c>
      <c r="I171" s="13"/>
      <c r="J171" s="13"/>
      <c r="K171" s="13"/>
    </row>
    <row r="172" spans="1:11" s="15" customFormat="1" hidden="1" x14ac:dyDescent="0.25">
      <c r="A172" s="17" t="s">
        <v>96</v>
      </c>
      <c r="B172" s="2">
        <f>B170-B171</f>
        <v>0</v>
      </c>
      <c r="C172" s="2">
        <f>C170-C171</f>
        <v>0</v>
      </c>
      <c r="D172" s="2">
        <f>D170-D171</f>
        <v>0</v>
      </c>
      <c r="E172" s="2">
        <f t="shared" ref="E172" si="41">E170-E171</f>
        <v>0</v>
      </c>
      <c r="I172" s="13"/>
      <c r="J172" s="13"/>
      <c r="K172" s="13"/>
    </row>
    <row r="173" spans="1:11" s="15" customFormat="1" ht="12.75" hidden="1" customHeight="1" x14ac:dyDescent="0.25">
      <c r="A173" s="12"/>
      <c r="B173" s="2"/>
      <c r="C173" s="2"/>
      <c r="D173" s="2"/>
      <c r="E173" s="2"/>
      <c r="I173" s="13"/>
      <c r="J173" s="13"/>
      <c r="K173" s="13"/>
    </row>
    <row r="174" spans="1:11" s="15" customFormat="1" hidden="1" x14ac:dyDescent="0.25">
      <c r="A174" s="12" t="s">
        <v>97</v>
      </c>
      <c r="B174" s="2"/>
      <c r="C174" s="2"/>
      <c r="D174" s="2"/>
      <c r="E174" s="2"/>
      <c r="I174" s="13"/>
      <c r="J174" s="13"/>
      <c r="K174" s="13"/>
    </row>
    <row r="175" spans="1:11" s="15" customFormat="1" hidden="1" x14ac:dyDescent="0.25">
      <c r="A175" s="9" t="s">
        <v>63</v>
      </c>
      <c r="B175" s="2">
        <v>0</v>
      </c>
      <c r="C175" s="2">
        <v>0</v>
      </c>
      <c r="D175" s="2">
        <v>0</v>
      </c>
      <c r="E175" s="2">
        <f>C175-D175</f>
        <v>0</v>
      </c>
      <c r="I175" s="13"/>
      <c r="J175" s="13"/>
      <c r="K175" s="13"/>
    </row>
    <row r="176" spans="1:11" s="15" customFormat="1" hidden="1" x14ac:dyDescent="0.25">
      <c r="A176" s="9" t="s">
        <v>64</v>
      </c>
      <c r="B176" s="2">
        <v>0</v>
      </c>
      <c r="C176" s="2">
        <v>0</v>
      </c>
      <c r="D176" s="2">
        <v>0</v>
      </c>
      <c r="E176" s="2">
        <f>C176-D176</f>
        <v>0</v>
      </c>
      <c r="I176" s="13"/>
      <c r="J176" s="13"/>
      <c r="K176" s="13"/>
    </row>
    <row r="177" spans="1:11" s="15" customFormat="1" hidden="1" x14ac:dyDescent="0.25">
      <c r="A177" s="9" t="s">
        <v>98</v>
      </c>
      <c r="B177" s="2">
        <f>B175-B176</f>
        <v>0</v>
      </c>
      <c r="C177" s="2">
        <f>C175-C176</f>
        <v>0</v>
      </c>
      <c r="D177" s="2">
        <f>D175-D176</f>
        <v>0</v>
      </c>
      <c r="E177" s="2">
        <f t="shared" ref="E177" si="42">E175-E176</f>
        <v>0</v>
      </c>
      <c r="I177" s="13"/>
      <c r="J177" s="13"/>
      <c r="K177" s="13"/>
    </row>
    <row r="178" spans="1:11" s="15" customFormat="1" ht="15" hidden="1" customHeight="1" x14ac:dyDescent="0.25">
      <c r="A178" s="9"/>
      <c r="B178" s="2"/>
      <c r="C178" s="2"/>
      <c r="D178" s="2"/>
      <c r="E178" s="2"/>
      <c r="I178" s="13"/>
      <c r="J178" s="13"/>
      <c r="K178" s="13"/>
    </row>
    <row r="179" spans="1:11" s="15" customFormat="1" hidden="1" x14ac:dyDescent="0.25">
      <c r="A179" s="12" t="s">
        <v>99</v>
      </c>
      <c r="B179" s="13"/>
      <c r="C179" s="13"/>
      <c r="D179" s="13"/>
      <c r="E179" s="13"/>
      <c r="I179" s="13"/>
      <c r="J179" s="13"/>
      <c r="K179" s="13"/>
    </row>
    <row r="180" spans="1:11" s="15" customFormat="1" hidden="1" x14ac:dyDescent="0.25">
      <c r="A180" s="12" t="s">
        <v>63</v>
      </c>
      <c r="B180" s="13">
        <v>0</v>
      </c>
      <c r="C180" s="13">
        <v>0</v>
      </c>
      <c r="D180" s="13">
        <v>0</v>
      </c>
      <c r="E180" s="13">
        <f>C180-D180</f>
        <v>0</v>
      </c>
      <c r="I180" s="13"/>
      <c r="J180" s="13"/>
      <c r="K180" s="13"/>
    </row>
    <row r="181" spans="1:11" s="15" customFormat="1" hidden="1" x14ac:dyDescent="0.25">
      <c r="A181" s="12" t="s">
        <v>64</v>
      </c>
      <c r="B181" s="13">
        <v>0</v>
      </c>
      <c r="C181" s="13">
        <v>0</v>
      </c>
      <c r="D181" s="13">
        <v>0</v>
      </c>
      <c r="E181" s="13">
        <f>C181-D181</f>
        <v>0</v>
      </c>
      <c r="I181" s="13"/>
      <c r="J181" s="13"/>
      <c r="K181" s="13"/>
    </row>
    <row r="182" spans="1:11" s="15" customFormat="1" hidden="1" x14ac:dyDescent="0.25">
      <c r="A182" s="17" t="s">
        <v>100</v>
      </c>
      <c r="B182" s="13">
        <f>B180-B181</f>
        <v>0</v>
      </c>
      <c r="C182" s="13">
        <f>C180-C181</f>
        <v>0</v>
      </c>
      <c r="D182" s="13">
        <f>D180-D181</f>
        <v>0</v>
      </c>
      <c r="E182" s="13">
        <f t="shared" ref="E182" si="43">E180-E181</f>
        <v>0</v>
      </c>
      <c r="I182" s="13"/>
      <c r="J182" s="13"/>
      <c r="K182" s="13"/>
    </row>
    <row r="183" spans="1:11" s="15" customFormat="1" ht="8.25" hidden="1" customHeight="1" x14ac:dyDescent="0.25">
      <c r="A183" s="12"/>
      <c r="B183" s="13"/>
      <c r="C183" s="13"/>
      <c r="D183" s="13"/>
      <c r="E183" s="13"/>
      <c r="I183" s="13"/>
      <c r="J183" s="13"/>
      <c r="K183" s="13"/>
    </row>
    <row r="184" spans="1:11" s="15" customFormat="1" hidden="1" x14ac:dyDescent="0.25">
      <c r="A184" s="12" t="s">
        <v>101</v>
      </c>
      <c r="B184" s="13"/>
      <c r="C184" s="13"/>
      <c r="D184" s="13"/>
      <c r="E184" s="13"/>
      <c r="I184" s="13"/>
      <c r="J184" s="13"/>
      <c r="K184" s="13"/>
    </row>
    <row r="185" spans="1:11" s="15" customFormat="1" hidden="1" x14ac:dyDescent="0.25">
      <c r="A185" s="12" t="s">
        <v>63</v>
      </c>
      <c r="B185" s="13">
        <v>0</v>
      </c>
      <c r="C185" s="13">
        <v>0</v>
      </c>
      <c r="D185" s="13">
        <v>0</v>
      </c>
      <c r="E185" s="13">
        <f>C185-D185</f>
        <v>0</v>
      </c>
      <c r="I185" s="13"/>
      <c r="J185" s="13"/>
      <c r="K185" s="13"/>
    </row>
    <row r="186" spans="1:11" s="15" customFormat="1" hidden="1" x14ac:dyDescent="0.25">
      <c r="A186" s="12" t="s">
        <v>64</v>
      </c>
      <c r="B186" s="13">
        <v>0</v>
      </c>
      <c r="C186" s="13">
        <v>0</v>
      </c>
      <c r="D186" s="13">
        <v>0</v>
      </c>
      <c r="E186" s="13">
        <f>C186-D186</f>
        <v>0</v>
      </c>
      <c r="I186" s="13"/>
      <c r="J186" s="13"/>
      <c r="K186" s="13"/>
    </row>
    <row r="187" spans="1:11" s="15" customFormat="1" hidden="1" x14ac:dyDescent="0.25">
      <c r="A187" s="17" t="s">
        <v>102</v>
      </c>
      <c r="B187" s="13">
        <f>B185-B186</f>
        <v>0</v>
      </c>
      <c r="C187" s="13">
        <f>C185-C186</f>
        <v>0</v>
      </c>
      <c r="D187" s="13">
        <f>D185-D186</f>
        <v>0</v>
      </c>
      <c r="E187" s="13">
        <f t="shared" ref="E187" si="44">E185-E186</f>
        <v>0</v>
      </c>
      <c r="I187" s="13"/>
      <c r="J187" s="13"/>
      <c r="K187" s="13"/>
    </row>
    <row r="188" spans="1:11" s="15" customFormat="1" ht="10.5" hidden="1" customHeight="1" x14ac:dyDescent="0.25">
      <c r="A188" s="14"/>
      <c r="B188" s="2"/>
      <c r="C188" s="2"/>
      <c r="D188" s="2"/>
      <c r="E188" s="2"/>
      <c r="I188" s="13"/>
      <c r="J188" s="13"/>
      <c r="K188" s="13"/>
    </row>
    <row r="189" spans="1:11" s="15" customFormat="1" hidden="1" x14ac:dyDescent="0.25">
      <c r="A189" s="14" t="s">
        <v>103</v>
      </c>
      <c r="B189" s="2"/>
      <c r="C189" s="2"/>
      <c r="D189" s="2"/>
      <c r="E189" s="2"/>
      <c r="I189" s="13"/>
      <c r="J189" s="13"/>
      <c r="K189" s="13"/>
    </row>
    <row r="190" spans="1:11" s="15" customFormat="1" hidden="1" x14ac:dyDescent="0.25">
      <c r="A190" s="12" t="s">
        <v>63</v>
      </c>
      <c r="B190" s="2">
        <v>0</v>
      </c>
      <c r="C190" s="2">
        <v>0</v>
      </c>
      <c r="D190" s="2">
        <v>0</v>
      </c>
      <c r="E190" s="2">
        <f>C190-D190</f>
        <v>0</v>
      </c>
      <c r="I190" s="13"/>
      <c r="J190" s="13"/>
      <c r="K190" s="13"/>
    </row>
    <row r="191" spans="1:11" s="15" customFormat="1" hidden="1" x14ac:dyDescent="0.25">
      <c r="A191" s="12" t="s">
        <v>64</v>
      </c>
      <c r="B191" s="2">
        <v>0</v>
      </c>
      <c r="C191" s="2">
        <v>0</v>
      </c>
      <c r="D191" s="2">
        <v>0</v>
      </c>
      <c r="E191" s="2">
        <f>C191-D191</f>
        <v>0</v>
      </c>
      <c r="I191" s="13"/>
      <c r="J191" s="13"/>
      <c r="K191" s="13"/>
    </row>
    <row r="192" spans="1:11" s="15" customFormat="1" ht="17.25" hidden="1" customHeight="1" x14ac:dyDescent="0.25">
      <c r="A192" s="17" t="s">
        <v>104</v>
      </c>
      <c r="B192" s="2">
        <f>B190-B191</f>
        <v>0</v>
      </c>
      <c r="C192" s="2">
        <f>C190-C191</f>
        <v>0</v>
      </c>
      <c r="D192" s="2">
        <f>D190-D191</f>
        <v>0</v>
      </c>
      <c r="E192" s="2">
        <f t="shared" ref="E192" si="45">E190-E191</f>
        <v>0</v>
      </c>
      <c r="I192" s="13"/>
      <c r="J192" s="13"/>
      <c r="K192" s="13"/>
    </row>
    <row r="193" spans="1:11" s="15" customFormat="1" ht="0.75" hidden="1" customHeight="1" x14ac:dyDescent="0.25">
      <c r="A193" s="17"/>
      <c r="B193" s="2"/>
      <c r="C193" s="2" t="s">
        <v>105</v>
      </c>
      <c r="D193" s="2"/>
      <c r="E193" s="2"/>
      <c r="I193" s="13"/>
      <c r="J193" s="13"/>
      <c r="K193" s="13"/>
    </row>
    <row r="194" spans="1:11" s="15" customFormat="1" hidden="1" x14ac:dyDescent="0.25">
      <c r="A194" s="28" t="s">
        <v>106</v>
      </c>
      <c r="B194" s="2"/>
      <c r="C194" s="2"/>
      <c r="D194" s="2"/>
      <c r="E194" s="2"/>
      <c r="I194" s="13"/>
      <c r="J194" s="13"/>
      <c r="K194" s="13"/>
    </row>
    <row r="195" spans="1:11" s="15" customFormat="1" hidden="1" x14ac:dyDescent="0.25">
      <c r="A195" s="12" t="s">
        <v>63</v>
      </c>
      <c r="B195" s="2">
        <v>0</v>
      </c>
      <c r="C195" s="2">
        <v>0</v>
      </c>
      <c r="D195" s="2">
        <v>0</v>
      </c>
      <c r="E195" s="2">
        <f>C195-D195</f>
        <v>0</v>
      </c>
      <c r="I195" s="13"/>
      <c r="J195" s="13"/>
      <c r="K195" s="13"/>
    </row>
    <row r="196" spans="1:11" s="15" customFormat="1" ht="18" hidden="1" customHeight="1" x14ac:dyDescent="0.25">
      <c r="A196" s="12" t="s">
        <v>64</v>
      </c>
      <c r="B196" s="2">
        <v>0</v>
      </c>
      <c r="C196" s="2">
        <v>0</v>
      </c>
      <c r="D196" s="2">
        <v>0</v>
      </c>
      <c r="E196" s="2">
        <f>C196-D196</f>
        <v>0</v>
      </c>
      <c r="I196" s="13"/>
      <c r="J196" s="13"/>
      <c r="K196" s="13"/>
    </row>
    <row r="197" spans="1:11" s="15" customFormat="1" hidden="1" x14ac:dyDescent="0.25">
      <c r="A197" s="17" t="s">
        <v>107</v>
      </c>
      <c r="B197" s="2">
        <f>B195-B196</f>
        <v>0</v>
      </c>
      <c r="C197" s="2">
        <f>C195-C196</f>
        <v>0</v>
      </c>
      <c r="D197" s="2">
        <f>D195-D196</f>
        <v>0</v>
      </c>
      <c r="E197" s="2">
        <f t="shared" ref="E197" si="46">E195-E196</f>
        <v>0</v>
      </c>
      <c r="I197" s="13"/>
      <c r="J197" s="13"/>
      <c r="K197" s="20"/>
    </row>
    <row r="198" spans="1:11" s="15" customFormat="1" ht="24" hidden="1" customHeight="1" x14ac:dyDescent="0.25">
      <c r="A198" s="17"/>
      <c r="B198" s="2"/>
      <c r="C198" s="2"/>
      <c r="D198" s="2"/>
      <c r="E198" s="2"/>
      <c r="I198" s="13"/>
      <c r="J198" s="13"/>
      <c r="K198" s="13"/>
    </row>
    <row r="199" spans="1:11" s="15" customFormat="1" hidden="1" x14ac:dyDescent="0.25">
      <c r="A199" s="28" t="s">
        <v>108</v>
      </c>
      <c r="B199" s="13"/>
      <c r="C199" s="13"/>
      <c r="D199" s="13"/>
      <c r="E199" s="13"/>
      <c r="I199" s="13"/>
      <c r="J199" s="13"/>
      <c r="K199" s="13"/>
    </row>
    <row r="200" spans="1:11" s="15" customFormat="1" ht="12" hidden="1" customHeight="1" x14ac:dyDescent="0.25">
      <c r="A200" s="29" t="s">
        <v>109</v>
      </c>
      <c r="B200" s="13">
        <v>0</v>
      </c>
      <c r="C200" s="13">
        <v>0</v>
      </c>
      <c r="D200" s="13">
        <v>0</v>
      </c>
      <c r="E200" s="13">
        <f>C200-D200</f>
        <v>0</v>
      </c>
      <c r="I200" s="13"/>
      <c r="J200" s="13"/>
      <c r="K200" s="13"/>
    </row>
    <row r="201" spans="1:11" s="15" customFormat="1" hidden="1" x14ac:dyDescent="0.25">
      <c r="A201" s="29" t="s">
        <v>110</v>
      </c>
      <c r="B201" s="13">
        <v>0</v>
      </c>
      <c r="C201" s="13">
        <v>0</v>
      </c>
      <c r="D201" s="13">
        <v>0</v>
      </c>
      <c r="E201" s="13">
        <f>C201-D201</f>
        <v>0</v>
      </c>
      <c r="I201" s="13"/>
      <c r="J201" s="13"/>
      <c r="K201" s="13"/>
    </row>
    <row r="202" spans="1:11" s="15" customFormat="1" hidden="1" x14ac:dyDescent="0.25">
      <c r="A202" s="17" t="s">
        <v>111</v>
      </c>
      <c r="B202" s="2">
        <f>B200-B201</f>
        <v>0</v>
      </c>
      <c r="C202" s="2">
        <f>C200-C201</f>
        <v>0</v>
      </c>
      <c r="D202" s="2">
        <f>D200-D201</f>
        <v>0</v>
      </c>
      <c r="E202" s="2">
        <f t="shared" ref="E202" si="47">E200-E201</f>
        <v>0</v>
      </c>
      <c r="I202" s="13"/>
      <c r="J202" s="13"/>
      <c r="K202" s="13"/>
    </row>
    <row r="203" spans="1:11" hidden="1" x14ac:dyDescent="0.25">
      <c r="A203" s="12" t="s">
        <v>112</v>
      </c>
      <c r="B203" s="2"/>
      <c r="C203" s="2"/>
      <c r="D203" s="2"/>
      <c r="E203" s="2"/>
      <c r="I203" s="2"/>
      <c r="J203" s="2"/>
      <c r="K203" s="2"/>
    </row>
    <row r="204" spans="1:11" hidden="1" x14ac:dyDescent="0.25">
      <c r="A204" s="9" t="s">
        <v>63</v>
      </c>
      <c r="B204" s="2">
        <v>0</v>
      </c>
      <c r="C204" s="2">
        <v>0</v>
      </c>
      <c r="D204" s="2">
        <v>0</v>
      </c>
      <c r="E204" s="2">
        <f>C204-D204</f>
        <v>0</v>
      </c>
      <c r="I204" s="2"/>
      <c r="J204" s="2"/>
      <c r="K204" s="2"/>
    </row>
    <row r="205" spans="1:11" hidden="1" x14ac:dyDescent="0.25">
      <c r="A205" s="9" t="s">
        <v>64</v>
      </c>
      <c r="B205" s="2">
        <v>0</v>
      </c>
      <c r="C205" s="2">
        <v>0</v>
      </c>
      <c r="D205" s="2">
        <v>0</v>
      </c>
      <c r="E205" s="2">
        <f>C205-D205</f>
        <v>0</v>
      </c>
      <c r="I205" s="2"/>
      <c r="J205" s="2"/>
      <c r="K205" s="2"/>
    </row>
    <row r="206" spans="1:11" hidden="1" x14ac:dyDescent="0.25">
      <c r="A206" s="12" t="s">
        <v>113</v>
      </c>
      <c r="B206" s="2">
        <f>B204-B205</f>
        <v>0</v>
      </c>
      <c r="C206" s="2">
        <f>C204-C205</f>
        <v>0</v>
      </c>
      <c r="D206" s="2">
        <f>D204-D205</f>
        <v>0</v>
      </c>
      <c r="E206" s="2">
        <f t="shared" ref="E206" si="48">E204-E205</f>
        <v>0</v>
      </c>
      <c r="I206" s="2"/>
      <c r="J206" s="2"/>
      <c r="K206" s="2"/>
    </row>
    <row r="207" spans="1:11" hidden="1" x14ac:dyDescent="0.25">
      <c r="A207" s="12"/>
      <c r="B207" s="2"/>
      <c r="C207" s="2"/>
      <c r="D207" s="2"/>
      <c r="E207" s="2"/>
      <c r="I207" s="2"/>
      <c r="J207" s="2"/>
      <c r="K207" s="2"/>
    </row>
    <row r="208" spans="1:11" ht="15" customHeight="1" x14ac:dyDescent="0.25">
      <c r="A208" s="12" t="s">
        <v>114</v>
      </c>
      <c r="B208" s="2"/>
      <c r="C208" s="2"/>
      <c r="D208" s="2"/>
      <c r="E208" s="2"/>
      <c r="I208" s="2"/>
      <c r="J208" s="2"/>
      <c r="K208" s="2"/>
    </row>
    <row r="209" spans="1:11" x14ac:dyDescent="0.25">
      <c r="A209" s="9" t="s">
        <v>63</v>
      </c>
      <c r="B209" s="2">
        <v>0</v>
      </c>
      <c r="C209" s="2">
        <v>0</v>
      </c>
      <c r="D209" s="2">
        <v>440</v>
      </c>
      <c r="E209" s="2">
        <f>C209-D209</f>
        <v>-440</v>
      </c>
      <c r="I209" s="2"/>
      <c r="J209" s="2"/>
      <c r="K209" s="2"/>
    </row>
    <row r="210" spans="1:11" x14ac:dyDescent="0.25">
      <c r="A210" s="9" t="s">
        <v>64</v>
      </c>
      <c r="B210" s="2">
        <v>0</v>
      </c>
      <c r="C210" s="2">
        <v>0</v>
      </c>
      <c r="D210" s="2">
        <v>0</v>
      </c>
      <c r="E210" s="2">
        <f>C210-D210</f>
        <v>0</v>
      </c>
      <c r="I210" s="2"/>
      <c r="J210" s="2"/>
      <c r="K210" s="2"/>
    </row>
    <row r="211" spans="1:11" x14ac:dyDescent="0.25">
      <c r="A211" s="12" t="s">
        <v>115</v>
      </c>
      <c r="B211" s="2">
        <f>B209-B210</f>
        <v>0</v>
      </c>
      <c r="C211" s="2">
        <f>C209-C210</f>
        <v>0</v>
      </c>
      <c r="D211" s="2">
        <f>D209-D210</f>
        <v>440</v>
      </c>
      <c r="E211" s="2">
        <f t="shared" ref="E211" si="49">E209-E210</f>
        <v>-440</v>
      </c>
      <c r="I211" s="2"/>
      <c r="J211" s="2"/>
      <c r="K211" s="2"/>
    </row>
    <row r="212" spans="1:11" x14ac:dyDescent="0.25">
      <c r="A212" s="17"/>
      <c r="B212" s="2"/>
      <c r="C212" s="2"/>
      <c r="D212" s="2"/>
      <c r="E212" s="2"/>
      <c r="I212" s="2"/>
      <c r="J212" s="2"/>
      <c r="K212" s="2"/>
    </row>
    <row r="213" spans="1:11" x14ac:dyDescent="0.25">
      <c r="A213" s="12" t="s">
        <v>116</v>
      </c>
      <c r="B213" s="2"/>
      <c r="C213" s="2"/>
      <c r="D213" s="2"/>
      <c r="E213" s="2"/>
      <c r="I213" s="2"/>
      <c r="J213" s="2"/>
      <c r="K213" s="2"/>
    </row>
    <row r="214" spans="1:11" x14ac:dyDescent="0.25">
      <c r="A214" s="9" t="s">
        <v>63</v>
      </c>
      <c r="B214" s="2">
        <v>30000</v>
      </c>
      <c r="C214" s="2">
        <v>16880</v>
      </c>
      <c r="D214" s="2">
        <v>46635</v>
      </c>
      <c r="E214" s="2">
        <f>C214-D214</f>
        <v>-29755</v>
      </c>
      <c r="I214" s="2"/>
      <c r="J214" s="2"/>
      <c r="K214" s="2"/>
    </row>
    <row r="215" spans="1:11" x14ac:dyDescent="0.25">
      <c r="A215" s="9" t="s">
        <v>64</v>
      </c>
      <c r="B215" s="2">
        <v>17000</v>
      </c>
      <c r="C215" s="2">
        <v>13436.59</v>
      </c>
      <c r="D215" s="2">
        <v>19750.46</v>
      </c>
      <c r="E215" s="2">
        <f>C215-D215</f>
        <v>-6313.869999999999</v>
      </c>
      <c r="I215" s="2"/>
      <c r="J215" s="2"/>
      <c r="K215" s="2"/>
    </row>
    <row r="216" spans="1:11" ht="15.75" customHeight="1" x14ac:dyDescent="0.25">
      <c r="A216" s="12" t="s">
        <v>117</v>
      </c>
      <c r="B216" s="2">
        <f>B214-B215</f>
        <v>13000</v>
      </c>
      <c r="C216" s="2">
        <f>C214-C215</f>
        <v>3443.41</v>
      </c>
      <c r="D216" s="2">
        <f>D214-D215</f>
        <v>26884.54</v>
      </c>
      <c r="E216" s="2">
        <f t="shared" ref="E216" si="50">E214-E215</f>
        <v>-23441.13</v>
      </c>
      <c r="I216" s="2"/>
      <c r="J216" s="2"/>
      <c r="K216" s="2"/>
    </row>
    <row r="217" spans="1:11" ht="15.75" customHeight="1" x14ac:dyDescent="0.25">
      <c r="A217" s="12"/>
      <c r="B217" s="2"/>
      <c r="C217" s="2"/>
      <c r="D217" s="2"/>
      <c r="E217" s="2"/>
      <c r="I217" s="2"/>
      <c r="J217" s="2"/>
      <c r="K217" s="2"/>
    </row>
    <row r="218" spans="1:11" ht="15.75" customHeight="1" x14ac:dyDescent="0.25">
      <c r="A218" s="12" t="s">
        <v>118</v>
      </c>
      <c r="B218" s="2">
        <v>0</v>
      </c>
      <c r="C218" s="2">
        <v>0</v>
      </c>
      <c r="D218" s="2">
        <v>0</v>
      </c>
      <c r="E218" s="2">
        <v>0</v>
      </c>
      <c r="I218" s="2"/>
      <c r="J218" s="2"/>
      <c r="K218" s="2"/>
    </row>
    <row r="219" spans="1:11" x14ac:dyDescent="0.25">
      <c r="A219" s="19" t="s">
        <v>119</v>
      </c>
      <c r="B219" s="2"/>
      <c r="C219" s="2"/>
      <c r="D219" s="2"/>
      <c r="E219" s="2"/>
      <c r="I219" s="2"/>
      <c r="J219" s="2"/>
      <c r="K219" s="2"/>
    </row>
    <row r="220" spans="1:11" x14ac:dyDescent="0.25">
      <c r="A220" s="9" t="s">
        <v>63</v>
      </c>
      <c r="B220" s="2">
        <f>B136+B141+B146+B150+B155+B160+B165+B170+B175+B180+B185+B195+B200+B190+B209+B214+B204+B218</f>
        <v>62000</v>
      </c>
      <c r="C220" s="2">
        <f>C136+C141+C146+C150+C155+C160+C165+C170+C175+C180+C185+C195+C200+C190+C209+C214+C204+C218</f>
        <v>45255</v>
      </c>
      <c r="D220" s="2">
        <f>D136+D141+D146+D150+D155+D160+D165+D170+D175+D180+D185+D195+D200+D190+D209+D214+D204+D218</f>
        <v>82305</v>
      </c>
      <c r="E220" s="2">
        <f>+C220-D220</f>
        <v>-37050</v>
      </c>
      <c r="I220" s="2"/>
      <c r="J220" s="2"/>
      <c r="K220" s="2"/>
    </row>
    <row r="221" spans="1:11" x14ac:dyDescent="0.25">
      <c r="A221" s="9" t="s">
        <v>64</v>
      </c>
      <c r="B221" s="2">
        <f>B137+B142+B147+B151+B156+B161+B166+B171+B176+B181+B186+B196+B201+B191+B210+B215+B205</f>
        <v>38200</v>
      </c>
      <c r="C221" s="2">
        <f>C137+C142+C147+C151+C156+C161+C166+C171+C176+C181+C186+C196+C201+C191+C210+C215+C205</f>
        <v>37487.340000000004</v>
      </c>
      <c r="D221" s="2">
        <f>D137+D142+D147+D151+D156+D161+D166+D171+D176+D181+D186+D196+D201+D191+D210+D215+D205</f>
        <v>45844.289999999994</v>
      </c>
      <c r="E221" s="2">
        <f>C221-D221</f>
        <v>-8356.9499999999898</v>
      </c>
      <c r="I221" s="2"/>
      <c r="J221" s="2"/>
      <c r="K221" s="2"/>
    </row>
    <row r="222" spans="1:11" x14ac:dyDescent="0.25">
      <c r="A222" s="9" t="s">
        <v>120</v>
      </c>
      <c r="B222" s="2">
        <v>0</v>
      </c>
      <c r="C222" s="2">
        <v>0</v>
      </c>
      <c r="D222" s="2">
        <v>0</v>
      </c>
      <c r="E222" s="2">
        <f>C222-D222</f>
        <v>0</v>
      </c>
      <c r="I222" s="2"/>
      <c r="J222" s="2"/>
      <c r="K222" s="2"/>
    </row>
    <row r="223" spans="1:11" x14ac:dyDescent="0.25">
      <c r="A223" s="17" t="s">
        <v>121</v>
      </c>
      <c r="B223" s="13">
        <f>B220-B221-B222</f>
        <v>23800</v>
      </c>
      <c r="C223" s="13">
        <f>C220-C221-C222</f>
        <v>7767.6599999999962</v>
      </c>
      <c r="D223" s="13">
        <f>D220-D221-D222</f>
        <v>36460.710000000006</v>
      </c>
      <c r="E223" s="13">
        <f t="shared" ref="E223" si="51">E220-E221-E222</f>
        <v>-28693.05000000001</v>
      </c>
      <c r="I223" s="2"/>
      <c r="J223" s="2"/>
      <c r="K223" s="2"/>
    </row>
    <row r="224" spans="1:11" ht="40.5" customHeight="1" x14ac:dyDescent="0.25">
      <c r="A224" s="12"/>
      <c r="B224" s="13"/>
      <c r="C224" s="13"/>
      <c r="D224" s="13"/>
      <c r="E224" s="13"/>
      <c r="I224" s="2"/>
      <c r="J224" s="2"/>
      <c r="K224" s="18"/>
    </row>
    <row r="225" spans="1:11" ht="21.75" customHeight="1" x14ac:dyDescent="0.25">
      <c r="A225" s="11" t="s">
        <v>122</v>
      </c>
      <c r="B225" s="2"/>
      <c r="C225" s="2"/>
      <c r="D225" s="2"/>
      <c r="E225" s="2"/>
      <c r="I225" s="2"/>
      <c r="J225" s="2"/>
      <c r="K225" s="2"/>
    </row>
    <row r="226" spans="1:11" ht="13.5" hidden="1" customHeight="1" x14ac:dyDescent="0.25">
      <c r="A226" s="12" t="s">
        <v>123</v>
      </c>
      <c r="B226" s="2"/>
      <c r="C226" s="2"/>
      <c r="D226" s="2"/>
      <c r="E226" s="2"/>
      <c r="I226" s="2"/>
      <c r="J226" s="2"/>
      <c r="K226" s="2"/>
    </row>
    <row r="227" spans="1:11" hidden="1" x14ac:dyDescent="0.25">
      <c r="A227" s="9" t="s">
        <v>63</v>
      </c>
      <c r="B227" s="2">
        <v>0</v>
      </c>
      <c r="C227" s="2">
        <v>0</v>
      </c>
      <c r="D227" s="2">
        <v>0</v>
      </c>
      <c r="E227" s="2">
        <f>C227-D227</f>
        <v>0</v>
      </c>
      <c r="I227" s="2"/>
      <c r="J227" s="2"/>
      <c r="K227" s="2"/>
    </row>
    <row r="228" spans="1:11" hidden="1" x14ac:dyDescent="0.25">
      <c r="A228" s="9" t="s">
        <v>64</v>
      </c>
      <c r="B228" s="2">
        <v>0</v>
      </c>
      <c r="C228" s="2">
        <v>0</v>
      </c>
      <c r="D228" s="2">
        <v>0</v>
      </c>
      <c r="E228" s="2">
        <f>C228-D228</f>
        <v>0</v>
      </c>
      <c r="I228" s="2"/>
      <c r="J228" s="2"/>
      <c r="K228" s="2"/>
    </row>
    <row r="229" spans="1:11" hidden="1" x14ac:dyDescent="0.25">
      <c r="A229" s="21" t="s">
        <v>124</v>
      </c>
      <c r="B229" s="2">
        <f>B227-B228</f>
        <v>0</v>
      </c>
      <c r="C229" s="2">
        <f>C227-C228</f>
        <v>0</v>
      </c>
      <c r="D229" s="2">
        <f>D227-D228</f>
        <v>0</v>
      </c>
      <c r="E229" s="2">
        <f t="shared" ref="E229" si="52">E227-E228</f>
        <v>0</v>
      </c>
      <c r="I229" s="2"/>
      <c r="J229" s="2"/>
      <c r="K229" s="18"/>
    </row>
    <row r="230" spans="1:11" ht="7.5" hidden="1" customHeight="1" x14ac:dyDescent="0.25">
      <c r="A230" s="9"/>
      <c r="B230" s="2"/>
      <c r="C230" s="2"/>
      <c r="D230" s="2"/>
      <c r="E230" s="2"/>
      <c r="I230" s="2"/>
      <c r="J230" s="2"/>
      <c r="K230" s="2"/>
    </row>
    <row r="231" spans="1:11" hidden="1" x14ac:dyDescent="0.25">
      <c r="A231" s="12" t="s">
        <v>125</v>
      </c>
      <c r="B231" s="2"/>
      <c r="C231" s="2"/>
      <c r="D231" s="2"/>
      <c r="E231" s="2"/>
      <c r="I231" s="2"/>
      <c r="J231" s="2"/>
      <c r="K231" s="2"/>
    </row>
    <row r="232" spans="1:11" hidden="1" x14ac:dyDescent="0.25">
      <c r="A232" s="9" t="s">
        <v>63</v>
      </c>
      <c r="B232" s="2">
        <v>0</v>
      </c>
      <c r="C232" s="2">
        <v>0</v>
      </c>
      <c r="D232" s="2">
        <v>0</v>
      </c>
      <c r="E232" s="2">
        <f>C232-D232</f>
        <v>0</v>
      </c>
      <c r="I232" s="2"/>
      <c r="J232" s="2"/>
      <c r="K232" s="2"/>
    </row>
    <row r="233" spans="1:11" hidden="1" x14ac:dyDescent="0.25">
      <c r="A233" s="9" t="s">
        <v>64</v>
      </c>
      <c r="B233" s="2">
        <v>0</v>
      </c>
      <c r="C233" s="2">
        <v>0</v>
      </c>
      <c r="D233" s="2">
        <v>0</v>
      </c>
      <c r="E233" s="2">
        <f>C233-D233</f>
        <v>0</v>
      </c>
      <c r="I233" s="2"/>
      <c r="J233" s="2"/>
      <c r="K233" s="2"/>
    </row>
    <row r="234" spans="1:11" hidden="1" x14ac:dyDescent="0.25">
      <c r="A234" s="21" t="s">
        <v>126</v>
      </c>
      <c r="B234" s="2">
        <f>B232-B233</f>
        <v>0</v>
      </c>
      <c r="C234" s="2">
        <f>C232-C233</f>
        <v>0</v>
      </c>
      <c r="D234" s="2">
        <f>D232-D233</f>
        <v>0</v>
      </c>
      <c r="E234" s="2">
        <f t="shared" ref="E234" si="53">E232-E233</f>
        <v>0</v>
      </c>
      <c r="I234" s="2"/>
      <c r="J234" s="2"/>
      <c r="K234" s="18"/>
    </row>
    <row r="235" spans="1:11" hidden="1" x14ac:dyDescent="0.25">
      <c r="A235" s="16"/>
      <c r="B235" s="2"/>
      <c r="C235" s="2"/>
      <c r="D235" s="2"/>
      <c r="E235" s="2"/>
      <c r="I235" s="2"/>
      <c r="J235" s="2"/>
      <c r="K235" s="2"/>
    </row>
    <row r="236" spans="1:11" x14ac:dyDescent="0.25">
      <c r="A236" s="12" t="s">
        <v>127</v>
      </c>
      <c r="B236" s="2"/>
      <c r="C236" s="2"/>
      <c r="D236" s="2"/>
      <c r="E236" s="2"/>
      <c r="I236" s="2"/>
      <c r="J236" s="2"/>
      <c r="K236" s="2"/>
    </row>
    <row r="237" spans="1:11" x14ac:dyDescent="0.25">
      <c r="A237" s="9" t="s">
        <v>63</v>
      </c>
      <c r="B237" s="2">
        <v>195</v>
      </c>
      <c r="C237" s="2">
        <v>445</v>
      </c>
      <c r="D237" s="2">
        <v>195</v>
      </c>
      <c r="E237" s="2">
        <f>C237-D237</f>
        <v>250</v>
      </c>
      <c r="I237" s="2"/>
      <c r="J237" s="2"/>
      <c r="K237" s="2"/>
    </row>
    <row r="238" spans="1:11" x14ac:dyDescent="0.25">
      <c r="A238" s="9" t="s">
        <v>64</v>
      </c>
      <c r="B238" s="2">
        <v>0</v>
      </c>
      <c r="C238" s="2">
        <v>0</v>
      </c>
      <c r="D238" s="2">
        <v>0</v>
      </c>
      <c r="E238" s="2">
        <f>C238-D238</f>
        <v>0</v>
      </c>
      <c r="I238" s="2"/>
      <c r="J238" s="2"/>
      <c r="K238" s="2"/>
    </row>
    <row r="239" spans="1:11" ht="6.75" customHeight="1" x14ac:dyDescent="0.25">
      <c r="A239" s="9"/>
      <c r="B239" s="2"/>
      <c r="C239" s="2"/>
      <c r="D239" s="2"/>
      <c r="E239" s="2"/>
      <c r="I239" s="2"/>
      <c r="J239" s="2"/>
      <c r="K239" s="2"/>
    </row>
    <row r="240" spans="1:11" x14ac:dyDescent="0.25">
      <c r="A240" s="9"/>
      <c r="B240" s="2"/>
      <c r="C240" s="2"/>
      <c r="D240" s="2"/>
      <c r="E240" s="2"/>
      <c r="I240" s="2"/>
      <c r="J240" s="2"/>
      <c r="K240" s="2"/>
    </row>
    <row r="241" spans="1:11" ht="15.75" customHeight="1" x14ac:dyDescent="0.25">
      <c r="A241" s="21" t="s">
        <v>128</v>
      </c>
      <c r="B241" s="2">
        <f>B237-B238</f>
        <v>195</v>
      </c>
      <c r="C241" s="2">
        <f>C237-C238</f>
        <v>445</v>
      </c>
      <c r="D241" s="2">
        <f>D237-D238</f>
        <v>195</v>
      </c>
      <c r="E241" s="2">
        <f t="shared" ref="E241" si="54">E237-E238</f>
        <v>250</v>
      </c>
      <c r="I241" s="2"/>
      <c r="J241" s="2"/>
      <c r="K241" s="18"/>
    </row>
    <row r="242" spans="1:11" x14ac:dyDescent="0.25">
      <c r="A242" s="12" t="s">
        <v>129</v>
      </c>
      <c r="B242" s="2"/>
      <c r="C242" s="2"/>
      <c r="D242" s="2"/>
      <c r="E242" s="2"/>
      <c r="I242" s="2"/>
      <c r="J242" s="2"/>
      <c r="K242" s="2"/>
    </row>
    <row r="243" spans="1:11" x14ac:dyDescent="0.25">
      <c r="A243" s="9" t="s">
        <v>63</v>
      </c>
      <c r="B243" s="2">
        <v>1300</v>
      </c>
      <c r="C243" s="2">
        <v>200</v>
      </c>
      <c r="D243" s="2">
        <v>1275</v>
      </c>
      <c r="E243" s="2">
        <f>C243-D243</f>
        <v>-1075</v>
      </c>
      <c r="I243" s="2"/>
      <c r="J243" s="2"/>
      <c r="K243" s="2"/>
    </row>
    <row r="244" spans="1:11" s="15" customFormat="1" x14ac:dyDescent="0.25">
      <c r="A244" s="9" t="s">
        <v>64</v>
      </c>
      <c r="B244" s="2">
        <v>22451</v>
      </c>
      <c r="C244" s="2">
        <v>27413.69</v>
      </c>
      <c r="D244" s="2">
        <v>3823.5</v>
      </c>
      <c r="E244" s="2">
        <f>C244-D244</f>
        <v>23590.19</v>
      </c>
      <c r="I244" s="13"/>
      <c r="J244" s="13"/>
      <c r="K244" s="13"/>
    </row>
    <row r="245" spans="1:11" s="15" customFormat="1" x14ac:dyDescent="0.25">
      <c r="A245" s="21" t="s">
        <v>130</v>
      </c>
      <c r="B245" s="2">
        <f>B243-B244</f>
        <v>-21151</v>
      </c>
      <c r="C245" s="2">
        <f>C243-C244</f>
        <v>-27213.69</v>
      </c>
      <c r="D245" s="2">
        <f>D243-D244</f>
        <v>-2548.5</v>
      </c>
      <c r="E245" s="2">
        <f t="shared" ref="E245" si="55">E243-E244</f>
        <v>-24665.19</v>
      </c>
      <c r="I245" s="13"/>
      <c r="J245" s="13"/>
      <c r="K245" s="13"/>
    </row>
    <row r="246" spans="1:11" s="15" customFormat="1" ht="7.5" customHeight="1" x14ac:dyDescent="0.25">
      <c r="A246" s="21"/>
      <c r="B246" s="2"/>
      <c r="C246" s="2"/>
      <c r="D246" s="2"/>
      <c r="E246" s="2"/>
      <c r="I246" s="13"/>
      <c r="J246" s="13"/>
      <c r="K246" s="13"/>
    </row>
    <row r="247" spans="1:11" x14ac:dyDescent="0.25">
      <c r="A247" s="19" t="s">
        <v>131</v>
      </c>
      <c r="B247" s="2"/>
      <c r="C247" s="2"/>
      <c r="D247" s="2"/>
      <c r="E247" s="2"/>
      <c r="I247" s="2"/>
      <c r="J247" s="2"/>
      <c r="K247" s="2"/>
    </row>
    <row r="248" spans="1:11" x14ac:dyDescent="0.25">
      <c r="A248" s="9" t="s">
        <v>63</v>
      </c>
      <c r="B248" s="2">
        <f>B227+B232+B237+B243</f>
        <v>1495</v>
      </c>
      <c r="C248" s="2">
        <f>C227+C232+C237+C243</f>
        <v>645</v>
      </c>
      <c r="D248" s="2">
        <f>D227+D232+D237+D243</f>
        <v>1470</v>
      </c>
      <c r="E248" s="2">
        <f>C248-D248</f>
        <v>-825</v>
      </c>
      <c r="I248" s="2"/>
      <c r="J248" s="2"/>
      <c r="K248" s="2"/>
    </row>
    <row r="249" spans="1:11" s="15" customFormat="1" x14ac:dyDescent="0.25">
      <c r="A249" s="9" t="s">
        <v>64</v>
      </c>
      <c r="B249" s="2">
        <f>B238+B244</f>
        <v>22451</v>
      </c>
      <c r="C249" s="2">
        <f>C238+C244</f>
        <v>27413.69</v>
      </c>
      <c r="D249" s="2">
        <f>D238+D244</f>
        <v>3823.5</v>
      </c>
      <c r="E249" s="2">
        <f>C249-D249</f>
        <v>23590.19</v>
      </c>
      <c r="I249" s="13"/>
      <c r="J249" s="13"/>
      <c r="K249" s="13"/>
    </row>
    <row r="250" spans="1:11" s="15" customFormat="1" hidden="1" x14ac:dyDescent="0.25">
      <c r="A250" s="9" t="s">
        <v>132</v>
      </c>
      <c r="B250" s="2">
        <v>0</v>
      </c>
      <c r="C250" s="2">
        <v>0</v>
      </c>
      <c r="D250" s="2">
        <v>0</v>
      </c>
      <c r="E250" s="2">
        <f>C250-D250</f>
        <v>0</v>
      </c>
      <c r="I250" s="13"/>
      <c r="J250" s="13"/>
      <c r="K250" s="13"/>
    </row>
    <row r="251" spans="1:11" x14ac:dyDescent="0.25">
      <c r="A251" s="21" t="s">
        <v>133</v>
      </c>
      <c r="B251" s="13">
        <f>B248-B249-B250</f>
        <v>-20956</v>
      </c>
      <c r="C251" s="13">
        <f>C248-C249-C250</f>
        <v>-26768.69</v>
      </c>
      <c r="D251" s="13">
        <f>D248-D249-D250</f>
        <v>-2353.5</v>
      </c>
      <c r="E251" s="13">
        <f t="shared" ref="E251" si="56">E248-E249-E250</f>
        <v>-24415.19</v>
      </c>
      <c r="I251" s="2"/>
      <c r="J251" s="2"/>
      <c r="K251" s="18"/>
    </row>
    <row r="252" spans="1:11" ht="9" hidden="1" customHeight="1" x14ac:dyDescent="0.25">
      <c r="A252" s="12"/>
      <c r="B252" s="13"/>
      <c r="C252" s="13"/>
      <c r="D252" s="13"/>
      <c r="E252" s="13"/>
      <c r="I252" s="2"/>
      <c r="J252" s="2"/>
      <c r="K252" s="2"/>
    </row>
    <row r="253" spans="1:11" ht="6.75" customHeight="1" x14ac:dyDescent="0.25">
      <c r="A253" s="12"/>
      <c r="B253" s="13"/>
      <c r="C253" s="13"/>
      <c r="D253" s="13"/>
      <c r="E253" s="13"/>
      <c r="I253" s="2"/>
      <c r="J253" s="2"/>
      <c r="K253" s="18"/>
    </row>
    <row r="254" spans="1:11" x14ac:dyDescent="0.25">
      <c r="A254" s="11" t="s">
        <v>134</v>
      </c>
      <c r="B254" s="2"/>
      <c r="C254" s="2"/>
      <c r="D254" s="2"/>
      <c r="E254" s="2"/>
      <c r="I254" s="2"/>
      <c r="J254" s="2"/>
      <c r="K254" s="2"/>
    </row>
    <row r="255" spans="1:11" hidden="1" x14ac:dyDescent="0.25">
      <c r="A255" s="12" t="s">
        <v>135</v>
      </c>
      <c r="B255" s="2">
        <v>0</v>
      </c>
      <c r="C255" s="2">
        <v>0</v>
      </c>
      <c r="D255" s="2">
        <v>0</v>
      </c>
      <c r="E255" s="2">
        <f>C255-D255</f>
        <v>0</v>
      </c>
      <c r="I255" s="2"/>
      <c r="J255" s="2"/>
      <c r="K255" s="2"/>
    </row>
    <row r="256" spans="1:11" s="9" customFormat="1" ht="11.5" x14ac:dyDescent="0.25">
      <c r="A256" s="12" t="s">
        <v>136</v>
      </c>
      <c r="B256" s="2">
        <v>4810</v>
      </c>
      <c r="C256" s="2">
        <v>8840</v>
      </c>
      <c r="D256" s="2">
        <v>4810</v>
      </c>
      <c r="E256" s="2">
        <f>C256-D256</f>
        <v>4030</v>
      </c>
      <c r="G256" s="18"/>
    </row>
    <row r="257" spans="1:11" x14ac:dyDescent="0.25">
      <c r="A257" s="9" t="s">
        <v>137</v>
      </c>
      <c r="B257" s="2">
        <f>1800+3750</f>
        <v>5550</v>
      </c>
      <c r="C257" s="2">
        <f>2957.26+215.33+2422.23</f>
        <v>5594.82</v>
      </c>
      <c r="D257" s="2">
        <f>262.45+4084.42</f>
        <v>4346.87</v>
      </c>
      <c r="E257" s="2">
        <f>C257-D257</f>
        <v>1247.9499999999998</v>
      </c>
      <c r="I257" s="2"/>
      <c r="J257" s="2"/>
      <c r="K257" s="2"/>
    </row>
    <row r="258" spans="1:11" hidden="1" x14ac:dyDescent="0.25">
      <c r="A258" s="9" t="s">
        <v>138</v>
      </c>
      <c r="B258" s="2">
        <v>0</v>
      </c>
      <c r="C258" s="2">
        <v>0</v>
      </c>
      <c r="D258" s="2">
        <v>0</v>
      </c>
      <c r="E258" s="2">
        <f>C258-D258</f>
        <v>0</v>
      </c>
      <c r="I258" s="2"/>
      <c r="J258" s="2"/>
      <c r="K258" s="2"/>
    </row>
    <row r="259" spans="1:11" s="9" customFormat="1" ht="11.5" x14ac:dyDescent="0.25">
      <c r="A259" s="9" t="s">
        <v>139</v>
      </c>
      <c r="B259" s="2">
        <v>23750</v>
      </c>
      <c r="C259" s="2">
        <v>23749.98</v>
      </c>
      <c r="D259" s="2">
        <v>21249.99</v>
      </c>
      <c r="E259" s="2">
        <f>C259-D259</f>
        <v>2499.989999999998</v>
      </c>
      <c r="I259" s="2"/>
      <c r="J259" s="2"/>
      <c r="K259" s="2"/>
    </row>
    <row r="260" spans="1:11" x14ac:dyDescent="0.25">
      <c r="A260" s="21" t="s">
        <v>140</v>
      </c>
      <c r="B260" s="13">
        <f>(B256+B255)-(B257+B259)</f>
        <v>-24490</v>
      </c>
      <c r="C260" s="13">
        <f>(C256+C255)-(C257+C259)</f>
        <v>-20504.8</v>
      </c>
      <c r="D260" s="13">
        <f>(D256+D255)-(D257+D259)</f>
        <v>-20786.86</v>
      </c>
      <c r="E260" s="13">
        <f t="shared" ref="E260" si="57">(E256+E255)-(E257+E259)</f>
        <v>282.06000000000222</v>
      </c>
      <c r="I260" s="2"/>
      <c r="J260" s="2"/>
      <c r="K260" s="2"/>
    </row>
    <row r="261" spans="1:11" ht="5.25" customHeight="1" x14ac:dyDescent="0.25">
      <c r="A261" s="21"/>
      <c r="B261" s="13"/>
      <c r="C261" s="13"/>
      <c r="D261" s="13"/>
      <c r="E261" s="13"/>
      <c r="I261" s="2"/>
      <c r="J261" s="2"/>
      <c r="K261" s="2"/>
    </row>
    <row r="262" spans="1:11" ht="3.75" customHeight="1" x14ac:dyDescent="0.25">
      <c r="A262" s="21"/>
      <c r="B262" s="13"/>
      <c r="C262" s="13"/>
      <c r="D262" s="13"/>
      <c r="E262" s="13"/>
      <c r="I262" s="2"/>
      <c r="J262" s="2"/>
      <c r="K262" s="2"/>
    </row>
    <row r="263" spans="1:11" x14ac:dyDescent="0.25">
      <c r="A263" s="11" t="s">
        <v>141</v>
      </c>
      <c r="B263" s="2"/>
      <c r="C263" s="2"/>
      <c r="D263" s="2"/>
      <c r="E263" s="2"/>
      <c r="I263" s="2"/>
      <c r="J263" s="2"/>
      <c r="K263" s="9"/>
    </row>
    <row r="264" spans="1:11" x14ac:dyDescent="0.25">
      <c r="A264" s="9" t="s">
        <v>63</v>
      </c>
      <c r="B264" s="2">
        <v>64497</v>
      </c>
      <c r="C264" s="2">
        <v>51580.53</v>
      </c>
      <c r="D264" s="2">
        <v>124299.1</v>
      </c>
      <c r="E264" s="2">
        <f t="shared" ref="E264:E269" si="58">C264-D264</f>
        <v>-72718.570000000007</v>
      </c>
      <c r="I264" s="2"/>
      <c r="J264" s="2"/>
      <c r="K264" s="2"/>
    </row>
    <row r="265" spans="1:11" x14ac:dyDescent="0.25">
      <c r="A265" s="9" t="s">
        <v>142</v>
      </c>
      <c r="B265" s="2">
        <v>0</v>
      </c>
      <c r="C265" s="2">
        <v>0</v>
      </c>
      <c r="D265" s="2">
        <v>0</v>
      </c>
      <c r="E265" s="2">
        <f t="shared" si="58"/>
        <v>0</v>
      </c>
      <c r="I265" s="2"/>
      <c r="J265" s="2"/>
      <c r="K265" s="2"/>
    </row>
    <row r="266" spans="1:11" x14ac:dyDescent="0.25">
      <c r="A266" s="16" t="s">
        <v>143</v>
      </c>
      <c r="B266" s="2">
        <v>39180.01</v>
      </c>
      <c r="C266" s="2">
        <v>46471.59</v>
      </c>
      <c r="D266" s="2">
        <v>35126.36</v>
      </c>
      <c r="E266" s="2">
        <f t="shared" si="58"/>
        <v>11345.229999999996</v>
      </c>
      <c r="I266" s="2"/>
      <c r="J266" s="2"/>
      <c r="K266" s="2"/>
    </row>
    <row r="267" spans="1:11" x14ac:dyDescent="0.25">
      <c r="A267" s="16" t="s">
        <v>144</v>
      </c>
      <c r="B267" s="2">
        <v>260698.69</v>
      </c>
      <c r="C267" s="2">
        <v>246807.88</v>
      </c>
      <c r="D267" s="2">
        <v>250632.91</v>
      </c>
      <c r="E267" s="2">
        <f t="shared" si="58"/>
        <v>-3825.0299999999988</v>
      </c>
      <c r="I267" s="9"/>
      <c r="J267" s="9"/>
      <c r="K267" s="9"/>
    </row>
    <row r="268" spans="1:11" x14ac:dyDescent="0.25">
      <c r="A268" s="16" t="s">
        <v>145</v>
      </c>
      <c r="B268" s="2">
        <v>15750</v>
      </c>
      <c r="C268" s="2">
        <v>15750</v>
      </c>
      <c r="D268" s="2">
        <v>15750</v>
      </c>
      <c r="E268" s="2">
        <f t="shared" si="58"/>
        <v>0</v>
      </c>
      <c r="I268" s="2"/>
      <c r="J268" s="2"/>
      <c r="K268" s="9"/>
    </row>
    <row r="269" spans="1:11" x14ac:dyDescent="0.25">
      <c r="A269" s="16" t="s">
        <v>146</v>
      </c>
      <c r="B269" s="2">
        <f>1380+4500+14550</f>
        <v>20430</v>
      </c>
      <c r="C269" s="2">
        <f>1218.76+4195.16+8257.59</f>
        <v>13671.51</v>
      </c>
      <c r="D269" s="2">
        <f>652.49+4580.82+15284.54</f>
        <v>20517.849999999999</v>
      </c>
      <c r="E269" s="2">
        <f t="shared" si="58"/>
        <v>-6846.3399999999983</v>
      </c>
      <c r="I269" s="2"/>
      <c r="J269" s="2"/>
      <c r="K269" s="9"/>
    </row>
    <row r="270" spans="1:11" x14ac:dyDescent="0.25">
      <c r="A270" s="21" t="s">
        <v>147</v>
      </c>
      <c r="B270" s="2">
        <f>+B264-B266-B267-B269-B265-B268</f>
        <v>-271561.7</v>
      </c>
      <c r="C270" s="2">
        <f>+C264-C266-C267-C269-C265-C268</f>
        <v>-271120.45</v>
      </c>
      <c r="D270" s="2">
        <f>+D264-D266-D267-D269-D265-D268</f>
        <v>-197728.02</v>
      </c>
      <c r="E270" s="2">
        <f t="shared" ref="E270" si="59">+E264-E266-E267-E269-E265-E268</f>
        <v>-73392.430000000008</v>
      </c>
      <c r="I270" s="2"/>
      <c r="J270" s="2">
        <v>4770</v>
      </c>
      <c r="K270" s="2"/>
    </row>
    <row r="271" spans="1:11" ht="0.75" customHeight="1" x14ac:dyDescent="0.25">
      <c r="A271" s="12"/>
      <c r="B271" s="2"/>
      <c r="C271" s="2"/>
      <c r="D271" s="2"/>
      <c r="E271" s="2"/>
      <c r="I271" s="2"/>
      <c r="J271" s="2"/>
      <c r="K271" s="2"/>
    </row>
    <row r="272" spans="1:11" s="15" customFormat="1" hidden="1" x14ac:dyDescent="0.25">
      <c r="A272" s="9" t="s">
        <v>148</v>
      </c>
      <c r="B272" s="2">
        <v>0</v>
      </c>
      <c r="C272" s="2">
        <v>0</v>
      </c>
      <c r="D272" s="2">
        <v>0</v>
      </c>
      <c r="E272" s="2">
        <f>C272-D272</f>
        <v>0</v>
      </c>
      <c r="I272" s="13"/>
      <c r="J272" s="13"/>
      <c r="K272" s="13"/>
    </row>
    <row r="273" spans="1:11" hidden="1" x14ac:dyDescent="0.25">
      <c r="A273" s="9" t="s">
        <v>149</v>
      </c>
      <c r="B273" s="2">
        <v>0</v>
      </c>
      <c r="C273" s="2">
        <v>0</v>
      </c>
      <c r="D273" s="2">
        <v>0</v>
      </c>
      <c r="E273" s="2">
        <f>C273-D273</f>
        <v>0</v>
      </c>
      <c r="I273" s="2"/>
      <c r="J273" s="2"/>
      <c r="K273" s="2"/>
    </row>
    <row r="274" spans="1:11" hidden="1" x14ac:dyDescent="0.25">
      <c r="A274" s="21" t="s">
        <v>150</v>
      </c>
      <c r="B274" s="2">
        <f>SUM(B272:B273)</f>
        <v>0</v>
      </c>
      <c r="C274" s="2">
        <f>SUM(C272:C273)</f>
        <v>0</v>
      </c>
      <c r="D274" s="2">
        <f>SUM(D272:D273)</f>
        <v>0</v>
      </c>
      <c r="E274" s="2">
        <f t="shared" ref="E274" si="60">SUM(E272:E273)</f>
        <v>0</v>
      </c>
      <c r="I274" s="2"/>
      <c r="J274" s="2"/>
      <c r="K274" s="2"/>
    </row>
    <row r="275" spans="1:11" hidden="1" x14ac:dyDescent="0.25">
      <c r="B275" s="2"/>
      <c r="C275" s="2"/>
      <c r="D275" s="2"/>
      <c r="E275" s="2"/>
      <c r="I275" s="2"/>
      <c r="J275" s="2"/>
      <c r="K275" s="2"/>
    </row>
    <row r="276" spans="1:11" x14ac:dyDescent="0.25">
      <c r="A276" s="19" t="s">
        <v>151</v>
      </c>
      <c r="B276" s="2"/>
      <c r="C276" s="2"/>
      <c r="D276" s="2"/>
      <c r="E276" s="2"/>
      <c r="I276" s="13"/>
      <c r="J276" s="13"/>
      <c r="K276" s="13"/>
    </row>
    <row r="277" spans="1:11" x14ac:dyDescent="0.25">
      <c r="A277" s="9" t="s">
        <v>63</v>
      </c>
      <c r="B277" s="2">
        <f>B264</f>
        <v>64497</v>
      </c>
      <c r="C277" s="2">
        <f>C264</f>
        <v>51580.53</v>
      </c>
      <c r="D277" s="2">
        <f>D264</f>
        <v>124299.1</v>
      </c>
      <c r="E277" s="2">
        <f>C277-D277</f>
        <v>-72718.570000000007</v>
      </c>
      <c r="I277" s="2"/>
      <c r="J277" s="2"/>
      <c r="K277" s="2"/>
    </row>
    <row r="278" spans="1:11" x14ac:dyDescent="0.25">
      <c r="A278" s="9" t="s">
        <v>64</v>
      </c>
      <c r="B278" s="2">
        <f>+B266+B267+B269+B272+B273+B265+B268</f>
        <v>336058.7</v>
      </c>
      <c r="C278" s="2">
        <f>+C266+C267+C269+C272+C273+C265+C268</f>
        <v>322700.98</v>
      </c>
      <c r="D278" s="2">
        <f>+D266+D267+D269+D272+D273+D265+D268</f>
        <v>322027.12</v>
      </c>
      <c r="E278" s="2">
        <f>C278-D278</f>
        <v>673.85999999998603</v>
      </c>
      <c r="I278" s="2"/>
      <c r="J278" s="2"/>
      <c r="K278" s="2"/>
    </row>
    <row r="279" spans="1:11" x14ac:dyDescent="0.25">
      <c r="A279" s="21" t="s">
        <v>152</v>
      </c>
      <c r="B279" s="13">
        <f>B277-B278</f>
        <v>-271561.7</v>
      </c>
      <c r="C279" s="13">
        <f>C277-C278</f>
        <v>-271120.44999999995</v>
      </c>
      <c r="D279" s="13">
        <f>D277-D278</f>
        <v>-197728.02</v>
      </c>
      <c r="E279" s="13">
        <f t="shared" ref="E279" si="61">E277-E278</f>
        <v>-73392.429999999993</v>
      </c>
      <c r="I279" s="2"/>
      <c r="J279" s="2"/>
      <c r="K279" s="2"/>
    </row>
    <row r="280" spans="1:11" ht="4.5" customHeight="1" x14ac:dyDescent="0.25">
      <c r="A280" s="12"/>
      <c r="B280" s="13"/>
      <c r="C280" s="13"/>
      <c r="D280" s="13"/>
      <c r="E280" s="13"/>
      <c r="I280" s="13"/>
      <c r="J280" s="13"/>
      <c r="K280" s="13"/>
    </row>
    <row r="281" spans="1:11" hidden="1" x14ac:dyDescent="0.25">
      <c r="A281" s="30" t="s">
        <v>153</v>
      </c>
      <c r="B281" s="2"/>
      <c r="C281" s="2"/>
      <c r="D281" s="2"/>
      <c r="E281" s="2"/>
      <c r="I281" s="2"/>
      <c r="J281" s="2"/>
      <c r="K281" s="9"/>
    </row>
    <row r="282" spans="1:11" hidden="1" x14ac:dyDescent="0.25">
      <c r="A282" s="16" t="s">
        <v>154</v>
      </c>
      <c r="B282" s="2">
        <v>0</v>
      </c>
      <c r="C282" s="2">
        <v>0</v>
      </c>
      <c r="D282" s="2">
        <v>0</v>
      </c>
      <c r="E282" s="2">
        <f>C282-D282</f>
        <v>0</v>
      </c>
      <c r="I282" s="2"/>
      <c r="J282" s="2"/>
      <c r="K282" s="9"/>
    </row>
    <row r="283" spans="1:11" ht="2.25" hidden="1" customHeight="1" x14ac:dyDescent="0.25">
      <c r="A283" s="16" t="s">
        <v>155</v>
      </c>
      <c r="B283" s="2">
        <v>0</v>
      </c>
      <c r="C283" s="2">
        <v>0</v>
      </c>
      <c r="D283" s="2">
        <v>0</v>
      </c>
      <c r="E283" s="2">
        <f>C283-D283</f>
        <v>0</v>
      </c>
      <c r="I283" s="2"/>
      <c r="J283" s="2"/>
      <c r="K283" s="9"/>
    </row>
    <row r="284" spans="1:11" ht="17.25" hidden="1" customHeight="1" x14ac:dyDescent="0.25">
      <c r="A284" s="21" t="s">
        <v>156</v>
      </c>
      <c r="B284" s="13">
        <f>+B282-B283</f>
        <v>0</v>
      </c>
      <c r="C284" s="13">
        <f>+C282-C283</f>
        <v>0</v>
      </c>
      <c r="D284" s="13">
        <f>+D282-D283</f>
        <v>0</v>
      </c>
      <c r="E284" s="13">
        <f t="shared" ref="E284" si="62">+E282-E283</f>
        <v>0</v>
      </c>
      <c r="I284" s="2"/>
      <c r="J284" s="2"/>
      <c r="K284" s="9"/>
    </row>
    <row r="285" spans="1:11" x14ac:dyDescent="0.25">
      <c r="A285" s="31" t="s">
        <v>157</v>
      </c>
      <c r="B285" s="2"/>
      <c r="C285" s="2"/>
      <c r="D285" s="2"/>
      <c r="E285" s="2"/>
      <c r="I285" s="2"/>
      <c r="J285" s="2"/>
      <c r="K285" s="9"/>
    </row>
    <row r="286" spans="1:11" x14ac:dyDescent="0.25">
      <c r="A286" s="16" t="s">
        <v>158</v>
      </c>
      <c r="B286" s="2">
        <v>25500</v>
      </c>
      <c r="C286" s="2">
        <v>25500</v>
      </c>
      <c r="D286" s="2">
        <v>25500</v>
      </c>
      <c r="E286" s="2">
        <f>C286-D286</f>
        <v>0</v>
      </c>
      <c r="I286" s="2"/>
      <c r="J286" s="2"/>
      <c r="K286" s="9"/>
    </row>
    <row r="287" spans="1:11" x14ac:dyDescent="0.25">
      <c r="A287" s="16" t="s">
        <v>159</v>
      </c>
      <c r="B287" s="2">
        <v>0</v>
      </c>
      <c r="C287" s="2">
        <v>0</v>
      </c>
      <c r="D287" s="2">
        <v>0</v>
      </c>
      <c r="E287" s="2">
        <f>C287-D287</f>
        <v>0</v>
      </c>
      <c r="I287" s="2"/>
      <c r="J287" s="2"/>
      <c r="K287" s="9"/>
    </row>
    <row r="288" spans="1:11" x14ac:dyDescent="0.25">
      <c r="A288" s="14" t="s">
        <v>160</v>
      </c>
      <c r="B288" s="13">
        <f>+B286-B287</f>
        <v>25500</v>
      </c>
      <c r="C288" s="13">
        <f>+C286-C287</f>
        <v>25500</v>
      </c>
      <c r="D288" s="13">
        <f>+D286-D287</f>
        <v>25500</v>
      </c>
      <c r="E288" s="13">
        <f t="shared" ref="E288" si="63">+E286-E287</f>
        <v>0</v>
      </c>
      <c r="I288" s="2"/>
      <c r="J288" s="2"/>
      <c r="K288" s="2"/>
    </row>
    <row r="289" spans="1:11" ht="5.25" customHeight="1" x14ac:dyDescent="0.25">
      <c r="A289" s="9"/>
      <c r="B289" s="2"/>
      <c r="C289" s="2"/>
      <c r="D289" s="2"/>
      <c r="E289" s="2"/>
      <c r="I289" s="2"/>
      <c r="J289" s="2"/>
      <c r="K289" s="2"/>
    </row>
    <row r="290" spans="1:11" x14ac:dyDescent="0.25">
      <c r="A290" s="31" t="s">
        <v>161</v>
      </c>
      <c r="B290" s="2"/>
      <c r="C290" s="2"/>
      <c r="D290" s="2"/>
      <c r="E290" s="2"/>
      <c r="I290" s="2"/>
      <c r="J290" s="2"/>
      <c r="K290" s="9"/>
    </row>
    <row r="291" spans="1:11" x14ac:dyDescent="0.25">
      <c r="A291" s="16" t="s">
        <v>162</v>
      </c>
      <c r="B291" s="2">
        <v>7850</v>
      </c>
      <c r="C291" s="2">
        <v>2250</v>
      </c>
      <c r="D291" s="2">
        <v>9100</v>
      </c>
      <c r="E291" s="2">
        <f>C291-D291</f>
        <v>-6850</v>
      </c>
      <c r="I291" s="2"/>
      <c r="J291" s="2"/>
      <c r="K291" s="9"/>
    </row>
    <row r="292" spans="1:11" x14ac:dyDescent="0.25">
      <c r="A292" s="16" t="s">
        <v>163</v>
      </c>
      <c r="B292" s="2">
        <v>7530</v>
      </c>
      <c r="C292" s="2">
        <v>4202.13</v>
      </c>
      <c r="D292" s="2">
        <v>19713.48</v>
      </c>
      <c r="E292" s="2">
        <f>C292-D292</f>
        <v>-15511.349999999999</v>
      </c>
      <c r="I292" s="2"/>
      <c r="J292" s="2"/>
      <c r="K292" s="9"/>
    </row>
    <row r="293" spans="1:11" x14ac:dyDescent="0.25">
      <c r="A293" s="14" t="s">
        <v>164</v>
      </c>
      <c r="B293" s="13">
        <f>+B291-B292</f>
        <v>320</v>
      </c>
      <c r="C293" s="13">
        <f>+C291-C292</f>
        <v>-1952.13</v>
      </c>
      <c r="D293" s="13">
        <f>+D291-D292</f>
        <v>-10613.48</v>
      </c>
      <c r="E293" s="13">
        <f t="shared" ref="E293" si="64">+E291-E292</f>
        <v>8661.3499999999985</v>
      </c>
      <c r="I293" s="2"/>
      <c r="J293" s="2"/>
      <c r="K293" s="2"/>
    </row>
    <row r="294" spans="1:11" hidden="1" x14ac:dyDescent="0.25">
      <c r="A294" s="31" t="s">
        <v>165</v>
      </c>
      <c r="B294" s="2"/>
      <c r="C294" s="2"/>
      <c r="D294" s="2"/>
      <c r="E294" s="2"/>
      <c r="I294" s="2"/>
      <c r="J294" s="2"/>
      <c r="K294" s="9"/>
    </row>
    <row r="295" spans="1:11" hidden="1" x14ac:dyDescent="0.25">
      <c r="A295" s="16" t="s">
        <v>166</v>
      </c>
      <c r="B295" s="2">
        <v>0</v>
      </c>
      <c r="C295" s="2">
        <v>0</v>
      </c>
      <c r="D295" s="2">
        <v>0</v>
      </c>
      <c r="E295" s="2">
        <f>C295-D295</f>
        <v>0</v>
      </c>
      <c r="I295" s="2"/>
      <c r="J295" s="2"/>
      <c r="K295" s="9"/>
    </row>
    <row r="296" spans="1:11" hidden="1" x14ac:dyDescent="0.25">
      <c r="A296" s="16" t="s">
        <v>167</v>
      </c>
      <c r="B296" s="2">
        <v>0</v>
      </c>
      <c r="C296" s="2">
        <v>0</v>
      </c>
      <c r="D296" s="2">
        <v>0</v>
      </c>
      <c r="E296" s="2">
        <f>C296-D296</f>
        <v>0</v>
      </c>
      <c r="I296" s="2"/>
      <c r="J296" s="2"/>
      <c r="K296" s="9"/>
    </row>
    <row r="297" spans="1:11" hidden="1" x14ac:dyDescent="0.25">
      <c r="A297" s="14" t="s">
        <v>168</v>
      </c>
      <c r="B297" s="13" t="str">
        <f>A296</f>
        <v xml:space="preserve">     Apprenticeship Expense</v>
      </c>
      <c r="C297" s="13">
        <f>+C295-C296</f>
        <v>0</v>
      </c>
      <c r="D297" s="13">
        <f>C296</f>
        <v>0</v>
      </c>
      <c r="E297" s="13">
        <f>+E295-E296</f>
        <v>0</v>
      </c>
      <c r="I297" s="2"/>
      <c r="J297" s="2"/>
      <c r="K297" s="2"/>
    </row>
    <row r="298" spans="1:11" ht="8.25" customHeight="1" x14ac:dyDescent="0.25">
      <c r="A298" s="9"/>
      <c r="B298" s="13"/>
      <c r="C298" s="13"/>
      <c r="D298" s="13"/>
      <c r="E298" s="13"/>
      <c r="I298" s="2"/>
      <c r="J298" s="2"/>
      <c r="K298" s="2"/>
    </row>
    <row r="299" spans="1:11" x14ac:dyDescent="0.25">
      <c r="A299" s="19" t="s">
        <v>169</v>
      </c>
      <c r="B299" s="2"/>
      <c r="C299" s="2"/>
      <c r="D299" s="2"/>
      <c r="E299" s="2"/>
      <c r="I299" s="2"/>
      <c r="J299" s="2"/>
      <c r="K299" s="2"/>
    </row>
    <row r="300" spans="1:11" ht="6.75" hidden="1" customHeight="1" x14ac:dyDescent="0.25">
      <c r="A300" s="32"/>
      <c r="B300" s="2"/>
      <c r="C300" s="2"/>
      <c r="D300" s="2"/>
      <c r="E300" s="2"/>
      <c r="I300" s="2"/>
      <c r="J300" s="2"/>
      <c r="K300" s="2"/>
    </row>
    <row r="301" spans="1:11" x14ac:dyDescent="0.25">
      <c r="A301" s="33" t="s">
        <v>170</v>
      </c>
      <c r="B301" s="2"/>
      <c r="C301" s="2"/>
      <c r="D301" s="2"/>
      <c r="E301" s="2"/>
      <c r="I301" s="2"/>
      <c r="J301" s="2"/>
      <c r="K301" s="2"/>
    </row>
    <row r="302" spans="1:11" x14ac:dyDescent="0.25">
      <c r="A302" s="4" t="s">
        <v>6</v>
      </c>
      <c r="B302" s="2">
        <f>B14</f>
        <v>232470</v>
      </c>
      <c r="C302" s="2">
        <f>C14</f>
        <v>281037.5</v>
      </c>
      <c r="D302" s="2">
        <f>D14</f>
        <v>225691.5</v>
      </c>
      <c r="E302" s="2">
        <f t="shared" ref="E302:E308" si="65">C302-D302</f>
        <v>55346</v>
      </c>
      <c r="I302" s="2"/>
      <c r="J302" s="2"/>
      <c r="K302" s="2"/>
    </row>
    <row r="303" spans="1:11" x14ac:dyDescent="0.25">
      <c r="A303" s="4" t="s">
        <v>171</v>
      </c>
      <c r="B303" s="2">
        <f>B23</f>
        <v>2164.23</v>
      </c>
      <c r="C303" s="2">
        <f>C23</f>
        <v>2029.17</v>
      </c>
      <c r="D303" s="2">
        <f>D23</f>
        <v>2264.23</v>
      </c>
      <c r="E303" s="2">
        <f t="shared" si="65"/>
        <v>-235.05999999999995</v>
      </c>
      <c r="I303" s="2"/>
      <c r="J303" s="2"/>
      <c r="K303" s="2"/>
    </row>
    <row r="304" spans="1:11" x14ac:dyDescent="0.25">
      <c r="A304" s="4" t="s">
        <v>24</v>
      </c>
      <c r="B304" s="2">
        <f>B110</f>
        <v>12745</v>
      </c>
      <c r="C304" s="2">
        <f>C110</f>
        <v>11830</v>
      </c>
      <c r="D304" s="2">
        <f>D110</f>
        <v>16227.05</v>
      </c>
      <c r="E304" s="2">
        <f t="shared" si="65"/>
        <v>-4397.0499999999993</v>
      </c>
      <c r="I304" s="2"/>
      <c r="J304" s="2"/>
      <c r="K304" s="2"/>
    </row>
    <row r="305" spans="1:11" x14ac:dyDescent="0.25">
      <c r="A305" s="4" t="s">
        <v>172</v>
      </c>
      <c r="B305" s="2">
        <f>B119</f>
        <v>0</v>
      </c>
      <c r="C305" s="2">
        <f>C119</f>
        <v>110</v>
      </c>
      <c r="D305" s="2">
        <f>D119</f>
        <v>287.05</v>
      </c>
      <c r="E305" s="2">
        <f t="shared" si="65"/>
        <v>-177.05</v>
      </c>
      <c r="I305" s="2"/>
      <c r="J305" s="2"/>
      <c r="K305" s="2"/>
    </row>
    <row r="306" spans="1:11" x14ac:dyDescent="0.25">
      <c r="A306" s="4" t="s">
        <v>173</v>
      </c>
      <c r="B306" s="2">
        <f>B130</f>
        <v>2575</v>
      </c>
      <c r="C306" s="2">
        <f>C130</f>
        <v>2904.83</v>
      </c>
      <c r="D306" s="2">
        <f>D130</f>
        <v>235</v>
      </c>
      <c r="E306" s="2">
        <f t="shared" si="65"/>
        <v>2669.83</v>
      </c>
      <c r="I306" s="2"/>
      <c r="J306" s="2"/>
      <c r="K306" s="2"/>
    </row>
    <row r="307" spans="1:11" s="15" customFormat="1" x14ac:dyDescent="0.25">
      <c r="A307" s="4" t="s">
        <v>174</v>
      </c>
      <c r="B307" s="2">
        <f>B220</f>
        <v>62000</v>
      </c>
      <c r="C307" s="2">
        <f>C220</f>
        <v>45255</v>
      </c>
      <c r="D307" s="2">
        <f>D220</f>
        <v>82305</v>
      </c>
      <c r="E307" s="2">
        <f t="shared" si="65"/>
        <v>-37050</v>
      </c>
      <c r="I307" s="13"/>
      <c r="J307" s="13"/>
      <c r="K307" s="13"/>
    </row>
    <row r="308" spans="1:11" s="15" customFormat="1" x14ac:dyDescent="0.25">
      <c r="A308" s="34" t="s">
        <v>175</v>
      </c>
      <c r="B308" s="2">
        <f>B248</f>
        <v>1495</v>
      </c>
      <c r="C308" s="2">
        <f>C248</f>
        <v>645</v>
      </c>
      <c r="D308" s="2">
        <f>D248</f>
        <v>1470</v>
      </c>
      <c r="E308" s="2">
        <f t="shared" si="65"/>
        <v>-825</v>
      </c>
      <c r="I308" s="13"/>
      <c r="J308" s="13"/>
      <c r="K308" s="13"/>
    </row>
    <row r="309" spans="1:11" x14ac:dyDescent="0.25">
      <c r="A309" s="4" t="s">
        <v>176</v>
      </c>
      <c r="B309" s="2">
        <f>B256</f>
        <v>4810</v>
      </c>
      <c r="C309" s="2">
        <f>C256</f>
        <v>8840</v>
      </c>
      <c r="D309" s="2">
        <f>D256</f>
        <v>4810</v>
      </c>
      <c r="E309" s="2">
        <f t="shared" ref="E309" si="66">E256</f>
        <v>4030</v>
      </c>
      <c r="I309" s="2"/>
      <c r="J309" s="2"/>
      <c r="K309" s="9"/>
    </row>
    <row r="310" spans="1:11" x14ac:dyDescent="0.25">
      <c r="A310" s="35" t="s">
        <v>177</v>
      </c>
      <c r="B310" s="2">
        <f>B277</f>
        <v>64497</v>
      </c>
      <c r="C310" s="2">
        <f>+C277</f>
        <v>51580.53</v>
      </c>
      <c r="D310" s="2">
        <f>D277</f>
        <v>124299.1</v>
      </c>
      <c r="E310" s="2">
        <f>C310-D310</f>
        <v>-72718.570000000007</v>
      </c>
      <c r="I310" s="2"/>
      <c r="J310" s="2"/>
      <c r="K310" s="9"/>
    </row>
    <row r="311" spans="1:11" x14ac:dyDescent="0.25">
      <c r="A311" s="4" t="s">
        <v>178</v>
      </c>
      <c r="B311" s="2">
        <f>+B286</f>
        <v>25500</v>
      </c>
      <c r="C311" s="2">
        <f>+C286</f>
        <v>25500</v>
      </c>
      <c r="D311" s="2">
        <f>+D286</f>
        <v>25500</v>
      </c>
      <c r="E311" s="2">
        <f t="shared" ref="E311" si="67">+E286</f>
        <v>0</v>
      </c>
      <c r="I311" s="2"/>
      <c r="J311" s="2"/>
      <c r="K311" s="2"/>
    </row>
    <row r="312" spans="1:11" x14ac:dyDescent="0.25">
      <c r="A312" s="35" t="s">
        <v>179</v>
      </c>
      <c r="B312" s="2">
        <f>B291</f>
        <v>7850</v>
      </c>
      <c r="C312" s="2">
        <f>C291</f>
        <v>2250</v>
      </c>
      <c r="D312" s="2">
        <f>D291</f>
        <v>9100</v>
      </c>
      <c r="E312" s="2">
        <f>C312-D312</f>
        <v>-6850</v>
      </c>
      <c r="I312" s="2"/>
      <c r="J312" s="2"/>
      <c r="K312" s="2"/>
    </row>
    <row r="313" spans="1:11" x14ac:dyDescent="0.25">
      <c r="A313" s="35" t="s">
        <v>180</v>
      </c>
      <c r="B313" s="2">
        <f>B295</f>
        <v>0</v>
      </c>
      <c r="C313" s="2">
        <f>C295</f>
        <v>0</v>
      </c>
      <c r="D313" s="2">
        <f>D295</f>
        <v>0</v>
      </c>
      <c r="E313" s="2">
        <f>C313-D313</f>
        <v>0</v>
      </c>
      <c r="I313" s="2"/>
      <c r="J313" s="2"/>
      <c r="K313" s="2"/>
    </row>
    <row r="314" spans="1:11" x14ac:dyDescent="0.25">
      <c r="A314" s="36" t="s">
        <v>181</v>
      </c>
      <c r="B314" s="13">
        <f>SUM(B302:B313)</f>
        <v>416106.23</v>
      </c>
      <c r="C314" s="13">
        <f>SUM(C302:C313)</f>
        <v>431982.03</v>
      </c>
      <c r="D314" s="13">
        <f>SUM(D302:D313)</f>
        <v>492188.92999999993</v>
      </c>
      <c r="E314" s="13">
        <f t="shared" ref="E314" si="68">SUM(E302:E313)</f>
        <v>-60206.900000000009</v>
      </c>
      <c r="I314" s="2"/>
      <c r="J314" s="2"/>
      <c r="K314" s="2"/>
    </row>
    <row r="315" spans="1:11" ht="5.25" hidden="1" customHeight="1" x14ac:dyDescent="0.25">
      <c r="B315" s="2"/>
      <c r="C315" s="2"/>
      <c r="D315" s="2"/>
      <c r="E315" s="2"/>
      <c r="I315" s="2"/>
      <c r="J315" s="2"/>
      <c r="K315" s="2"/>
    </row>
    <row r="316" spans="1:11" ht="68.25" customHeight="1" x14ac:dyDescent="0.25">
      <c r="B316" s="2"/>
      <c r="C316" s="2"/>
      <c r="D316" s="2"/>
      <c r="E316" s="2"/>
      <c r="I316" s="2"/>
      <c r="J316" s="2"/>
      <c r="K316" s="2"/>
    </row>
    <row r="317" spans="1:11" ht="15" customHeight="1" x14ac:dyDescent="0.25">
      <c r="A317" s="36" t="s">
        <v>182</v>
      </c>
      <c r="B317" s="2"/>
      <c r="C317" s="2"/>
      <c r="D317" s="2"/>
      <c r="E317" s="2"/>
      <c r="I317" s="2"/>
      <c r="J317" s="2"/>
      <c r="K317" s="2"/>
    </row>
    <row r="318" spans="1:11" x14ac:dyDescent="0.25">
      <c r="A318" s="35" t="s">
        <v>6</v>
      </c>
      <c r="B318" s="2">
        <f>B19</f>
        <v>40986</v>
      </c>
      <c r="C318" s="2">
        <f>C19</f>
        <v>38442</v>
      </c>
      <c r="D318" s="2">
        <f>D19</f>
        <v>38421</v>
      </c>
      <c r="E318" s="2">
        <f t="shared" ref="E318:E324" si="69">C318-D318</f>
        <v>21</v>
      </c>
      <c r="I318" s="2"/>
      <c r="J318" s="2"/>
      <c r="K318" s="2"/>
    </row>
    <row r="319" spans="1:11" x14ac:dyDescent="0.25">
      <c r="A319" s="35" t="s">
        <v>183</v>
      </c>
      <c r="B319" s="2">
        <f>B26</f>
        <v>0</v>
      </c>
      <c r="C319" s="2">
        <f>C26</f>
        <v>0</v>
      </c>
      <c r="D319" s="2">
        <f>D26</f>
        <v>0</v>
      </c>
      <c r="E319" s="2">
        <f t="shared" si="69"/>
        <v>0</v>
      </c>
      <c r="I319" s="2"/>
      <c r="J319" s="2"/>
      <c r="K319" s="2"/>
    </row>
    <row r="320" spans="1:11" x14ac:dyDescent="0.25">
      <c r="A320" s="35" t="s">
        <v>24</v>
      </c>
      <c r="B320" s="2">
        <f>B111</f>
        <v>3360</v>
      </c>
      <c r="C320" s="2">
        <f>C111</f>
        <v>2769.12</v>
      </c>
      <c r="D320" s="2">
        <f>D111</f>
        <v>3119.2200000000003</v>
      </c>
      <c r="E320" s="2">
        <f t="shared" si="69"/>
        <v>-350.10000000000036</v>
      </c>
      <c r="I320" s="2"/>
      <c r="J320" s="2"/>
      <c r="K320" s="2"/>
    </row>
    <row r="321" spans="1:11" x14ac:dyDescent="0.25">
      <c r="A321" s="4" t="s">
        <v>172</v>
      </c>
      <c r="B321" s="2">
        <f>B125</f>
        <v>0</v>
      </c>
      <c r="C321" s="2">
        <f>C125</f>
        <v>98.65</v>
      </c>
      <c r="D321" s="2">
        <f>D125</f>
        <v>0</v>
      </c>
      <c r="E321" s="2">
        <f t="shared" si="69"/>
        <v>98.65</v>
      </c>
      <c r="I321" s="2"/>
      <c r="J321" s="2"/>
      <c r="K321" s="2"/>
    </row>
    <row r="322" spans="1:11" x14ac:dyDescent="0.25">
      <c r="A322" s="4" t="s">
        <v>173</v>
      </c>
      <c r="B322" s="2">
        <f>B131</f>
        <v>2550</v>
      </c>
      <c r="C322" s="2">
        <f>C131</f>
        <v>1471.07</v>
      </c>
      <c r="D322" s="2">
        <f>D131</f>
        <v>707.17</v>
      </c>
      <c r="E322" s="2">
        <f t="shared" si="69"/>
        <v>763.9</v>
      </c>
      <c r="I322" s="2"/>
      <c r="J322" s="2"/>
      <c r="K322" s="2"/>
    </row>
    <row r="323" spans="1:11" x14ac:dyDescent="0.25">
      <c r="A323" s="4" t="s">
        <v>174</v>
      </c>
      <c r="B323" s="2">
        <f>B221+B222</f>
        <v>38200</v>
      </c>
      <c r="C323" s="2">
        <f>C221+C222</f>
        <v>37487.340000000004</v>
      </c>
      <c r="D323" s="2">
        <f>D221+D222</f>
        <v>45844.289999999994</v>
      </c>
      <c r="E323" s="2">
        <f t="shared" si="69"/>
        <v>-8356.9499999999898</v>
      </c>
      <c r="I323" s="2"/>
      <c r="J323" s="2"/>
      <c r="K323" s="2"/>
    </row>
    <row r="324" spans="1:11" s="15" customFormat="1" x14ac:dyDescent="0.25">
      <c r="A324" s="35" t="s">
        <v>175</v>
      </c>
      <c r="B324" s="2">
        <f>B249+B250</f>
        <v>22451</v>
      </c>
      <c r="C324" s="2">
        <f>C249+C250</f>
        <v>27413.69</v>
      </c>
      <c r="D324" s="2">
        <f>D249+D250</f>
        <v>3823.5</v>
      </c>
      <c r="E324" s="2">
        <f t="shared" si="69"/>
        <v>23590.19</v>
      </c>
      <c r="I324" s="13"/>
      <c r="J324" s="13"/>
      <c r="K324" s="13"/>
    </row>
    <row r="325" spans="1:11" x14ac:dyDescent="0.25">
      <c r="A325" s="35" t="s">
        <v>176</v>
      </c>
      <c r="B325" s="2">
        <f>B257+B259</f>
        <v>29300</v>
      </c>
      <c r="C325" s="2">
        <f>C257+C259</f>
        <v>29344.799999999999</v>
      </c>
      <c r="D325" s="2">
        <f>D257+D259</f>
        <v>25596.86</v>
      </c>
      <c r="E325" s="2">
        <f t="shared" ref="E325" si="70">E257+E259</f>
        <v>3747.9399999999978</v>
      </c>
      <c r="I325" s="2"/>
      <c r="J325" s="2"/>
      <c r="K325" s="9"/>
    </row>
    <row r="326" spans="1:11" x14ac:dyDescent="0.25">
      <c r="A326" s="35" t="s">
        <v>177</v>
      </c>
      <c r="B326" s="2">
        <f>B278</f>
        <v>336058.7</v>
      </c>
      <c r="C326" s="2">
        <f>C278</f>
        <v>322700.98</v>
      </c>
      <c r="D326" s="2">
        <f>D278</f>
        <v>322027.12</v>
      </c>
      <c r="E326" s="2">
        <f>C326-D326</f>
        <v>673.85999999998603</v>
      </c>
      <c r="I326" s="2"/>
      <c r="J326" s="2"/>
      <c r="K326" s="2"/>
    </row>
    <row r="327" spans="1:11" x14ac:dyDescent="0.25">
      <c r="A327" s="4" t="s">
        <v>178</v>
      </c>
      <c r="B327" s="2">
        <f>B287</f>
        <v>0</v>
      </c>
      <c r="C327" s="2">
        <f>+C287</f>
        <v>0</v>
      </c>
      <c r="D327" s="2">
        <f>D287</f>
        <v>0</v>
      </c>
      <c r="E327" s="2">
        <f>+E287</f>
        <v>0</v>
      </c>
      <c r="I327" s="2"/>
      <c r="J327" s="2"/>
      <c r="K327" s="2"/>
    </row>
    <row r="328" spans="1:11" x14ac:dyDescent="0.25">
      <c r="A328" s="35" t="s">
        <v>179</v>
      </c>
      <c r="B328" s="2">
        <f>B292</f>
        <v>7530</v>
      </c>
      <c r="C328" s="2">
        <f>C292</f>
        <v>4202.13</v>
      </c>
      <c r="D328" s="2">
        <f>D292</f>
        <v>19713.48</v>
      </c>
      <c r="E328" s="2">
        <f>C328-D328</f>
        <v>-15511.349999999999</v>
      </c>
      <c r="I328" s="2"/>
      <c r="J328" s="2"/>
      <c r="K328" s="2"/>
    </row>
    <row r="329" spans="1:11" hidden="1" x14ac:dyDescent="0.25">
      <c r="A329" s="35" t="s">
        <v>180</v>
      </c>
      <c r="B329" s="2">
        <f>B296</f>
        <v>0</v>
      </c>
      <c r="C329" s="2">
        <f>C296</f>
        <v>0</v>
      </c>
      <c r="D329" s="2">
        <f>D296</f>
        <v>0</v>
      </c>
      <c r="E329" s="2">
        <f>C329-D329</f>
        <v>0</v>
      </c>
      <c r="I329" s="2"/>
      <c r="J329" s="2"/>
      <c r="K329" s="2"/>
    </row>
    <row r="330" spans="1:11" s="15" customFormat="1" x14ac:dyDescent="0.25">
      <c r="A330" s="36" t="s">
        <v>184</v>
      </c>
      <c r="B330" s="13">
        <f>SUM(B318:B329)</f>
        <v>480435.7</v>
      </c>
      <c r="C330" s="13">
        <f>SUM(C318:C329)</f>
        <v>463929.78</v>
      </c>
      <c r="D330" s="13">
        <f>SUM(D318:D329)</f>
        <v>459252.63999999996</v>
      </c>
      <c r="E330" s="13">
        <f t="shared" ref="E330" si="71">SUM(E318:E329)</f>
        <v>4677.1399999999958</v>
      </c>
      <c r="I330" s="2"/>
      <c r="J330" s="2"/>
      <c r="K330" s="2"/>
    </row>
    <row r="331" spans="1:11" x14ac:dyDescent="0.25">
      <c r="B331" s="2"/>
      <c r="C331" s="2"/>
      <c r="D331" s="2"/>
      <c r="E331" s="2"/>
      <c r="I331" s="2"/>
      <c r="J331" s="2"/>
      <c r="K331" s="2"/>
    </row>
    <row r="332" spans="1:11" hidden="1" x14ac:dyDescent="0.25">
      <c r="B332" s="2"/>
      <c r="C332" s="2"/>
      <c r="D332" s="2"/>
      <c r="E332" s="2"/>
      <c r="I332" s="2"/>
      <c r="J332" s="2"/>
      <c r="K332" s="2"/>
    </row>
    <row r="333" spans="1:11" hidden="1" x14ac:dyDescent="0.25">
      <c r="B333" s="2"/>
      <c r="C333" s="2"/>
      <c r="D333" s="2"/>
      <c r="E333" s="2"/>
      <c r="I333" s="2"/>
      <c r="J333" s="2"/>
      <c r="K333" s="2"/>
    </row>
    <row r="334" spans="1:11" hidden="1" x14ac:dyDescent="0.25">
      <c r="B334" s="2"/>
      <c r="C334" s="2"/>
      <c r="D334" s="2"/>
      <c r="E334" s="2"/>
      <c r="I334" s="2"/>
      <c r="J334" s="2"/>
      <c r="K334" s="2"/>
    </row>
    <row r="335" spans="1:11" x14ac:dyDescent="0.25">
      <c r="B335" s="2"/>
      <c r="C335" s="2"/>
      <c r="D335" s="2"/>
      <c r="E335" s="2"/>
      <c r="I335" s="2"/>
      <c r="J335" s="2"/>
      <c r="K335" s="2"/>
    </row>
    <row r="336" spans="1:11" x14ac:dyDescent="0.25">
      <c r="B336" s="2"/>
      <c r="C336" s="2"/>
      <c r="D336" s="2"/>
      <c r="E336" s="2"/>
      <c r="I336" s="2"/>
      <c r="J336" s="2"/>
      <c r="K336" s="2"/>
    </row>
    <row r="337" spans="1:11" x14ac:dyDescent="0.25">
      <c r="B337" s="2"/>
      <c r="C337" s="2"/>
      <c r="D337" s="2"/>
      <c r="E337" s="2"/>
      <c r="I337" s="2"/>
      <c r="J337" s="2"/>
      <c r="K337" s="2"/>
    </row>
    <row r="338" spans="1:11" x14ac:dyDescent="0.25">
      <c r="A338" s="33" t="s">
        <v>185</v>
      </c>
      <c r="B338" s="2"/>
      <c r="C338" s="2"/>
      <c r="D338" s="2"/>
      <c r="E338" s="2"/>
      <c r="I338" s="2"/>
      <c r="J338" s="2"/>
      <c r="K338" s="2"/>
    </row>
    <row r="339" spans="1:11" x14ac:dyDescent="0.25">
      <c r="A339" s="35" t="s">
        <v>6</v>
      </c>
      <c r="B339" s="2">
        <f t="shared" ref="B339" si="72">B302-B318</f>
        <v>191484</v>
      </c>
      <c r="C339" s="2">
        <f t="shared" ref="C339:D351" si="73">C302-C318</f>
        <v>242595.5</v>
      </c>
      <c r="D339" s="2">
        <f t="shared" si="73"/>
        <v>187270.5</v>
      </c>
      <c r="E339" s="2">
        <f t="shared" ref="E339:E345" si="74">C339-D339</f>
        <v>55325</v>
      </c>
      <c r="I339" s="2"/>
      <c r="J339" s="2"/>
      <c r="K339" s="2"/>
    </row>
    <row r="340" spans="1:11" x14ac:dyDescent="0.25">
      <c r="A340" s="35" t="s">
        <v>183</v>
      </c>
      <c r="B340" s="2">
        <f t="shared" ref="B340" si="75">B303-B319</f>
        <v>2164.23</v>
      </c>
      <c r="C340" s="2">
        <f t="shared" si="73"/>
        <v>2029.17</v>
      </c>
      <c r="D340" s="2">
        <f t="shared" si="73"/>
        <v>2264.23</v>
      </c>
      <c r="E340" s="2">
        <f t="shared" si="74"/>
        <v>-235.05999999999995</v>
      </c>
      <c r="I340" s="2"/>
      <c r="J340" s="2"/>
      <c r="K340" s="2"/>
    </row>
    <row r="341" spans="1:11" x14ac:dyDescent="0.25">
      <c r="A341" s="35" t="s">
        <v>24</v>
      </c>
      <c r="B341" s="2">
        <f t="shared" ref="B341" si="76">B304-B320</f>
        <v>9385</v>
      </c>
      <c r="C341" s="2">
        <f t="shared" si="73"/>
        <v>9060.880000000001</v>
      </c>
      <c r="D341" s="2">
        <f t="shared" si="73"/>
        <v>13107.829999999998</v>
      </c>
      <c r="E341" s="2">
        <f t="shared" si="74"/>
        <v>-4046.9499999999971</v>
      </c>
      <c r="I341" s="2"/>
      <c r="J341" s="2"/>
      <c r="K341" s="2"/>
    </row>
    <row r="342" spans="1:11" x14ac:dyDescent="0.25">
      <c r="A342" s="4" t="s">
        <v>172</v>
      </c>
      <c r="B342" s="2">
        <f t="shared" ref="B342" si="77">B305-B321</f>
        <v>0</v>
      </c>
      <c r="C342" s="2">
        <f t="shared" si="73"/>
        <v>11.349999999999994</v>
      </c>
      <c r="D342" s="2">
        <f t="shared" si="73"/>
        <v>287.05</v>
      </c>
      <c r="E342" s="2">
        <f t="shared" si="74"/>
        <v>-275.70000000000005</v>
      </c>
      <c r="I342" s="2"/>
      <c r="J342" s="2"/>
      <c r="K342" s="2"/>
    </row>
    <row r="343" spans="1:11" x14ac:dyDescent="0.25">
      <c r="A343" s="4" t="s">
        <v>173</v>
      </c>
      <c r="B343" s="2">
        <f t="shared" ref="B343" si="78">B306-B322</f>
        <v>25</v>
      </c>
      <c r="C343" s="2">
        <f t="shared" si="73"/>
        <v>1433.76</v>
      </c>
      <c r="D343" s="2">
        <f t="shared" si="73"/>
        <v>-472.16999999999996</v>
      </c>
      <c r="E343" s="2">
        <f t="shared" si="74"/>
        <v>1905.9299999999998</v>
      </c>
      <c r="I343" s="2"/>
      <c r="J343" s="2"/>
      <c r="K343" s="2"/>
    </row>
    <row r="344" spans="1:11" x14ac:dyDescent="0.25">
      <c r="A344" s="4" t="s">
        <v>174</v>
      </c>
      <c r="B344" s="2">
        <f t="shared" ref="B344" si="79">B307-B323</f>
        <v>23800</v>
      </c>
      <c r="C344" s="2">
        <f t="shared" si="73"/>
        <v>7767.6599999999962</v>
      </c>
      <c r="D344" s="2">
        <f t="shared" si="73"/>
        <v>36460.710000000006</v>
      </c>
      <c r="E344" s="2">
        <f t="shared" si="74"/>
        <v>-28693.05000000001</v>
      </c>
      <c r="I344" s="2"/>
      <c r="J344" s="2"/>
      <c r="K344" s="2"/>
    </row>
    <row r="345" spans="1:11" s="15" customFormat="1" x14ac:dyDescent="0.25">
      <c r="A345" s="35" t="s">
        <v>175</v>
      </c>
      <c r="B345" s="2">
        <f t="shared" ref="B345" si="80">B308-B324</f>
        <v>-20956</v>
      </c>
      <c r="C345" s="2">
        <f t="shared" si="73"/>
        <v>-26768.69</v>
      </c>
      <c r="D345" s="2">
        <f t="shared" si="73"/>
        <v>-2353.5</v>
      </c>
      <c r="E345" s="2">
        <f t="shared" si="74"/>
        <v>-24415.19</v>
      </c>
      <c r="F345" s="2" t="s">
        <v>1</v>
      </c>
      <c r="G345" s="2" t="s">
        <v>1</v>
      </c>
      <c r="H345" s="2" t="s">
        <v>1</v>
      </c>
      <c r="I345" s="13"/>
      <c r="J345" s="13"/>
      <c r="K345" s="13"/>
    </row>
    <row r="346" spans="1:11" x14ac:dyDescent="0.25">
      <c r="A346" s="35" t="s">
        <v>176</v>
      </c>
      <c r="B346" s="2">
        <f t="shared" ref="B346" si="81">B309-B325</f>
        <v>-24490</v>
      </c>
      <c r="C346" s="2">
        <f t="shared" si="73"/>
        <v>-20504.8</v>
      </c>
      <c r="D346" s="2">
        <f t="shared" si="73"/>
        <v>-20786.86</v>
      </c>
      <c r="E346" s="2">
        <f>E309-E325</f>
        <v>282.06000000000222</v>
      </c>
      <c r="F346" s="2"/>
      <c r="G346" s="2"/>
      <c r="H346" s="2"/>
    </row>
    <row r="347" spans="1:11" x14ac:dyDescent="0.25">
      <c r="A347" s="35" t="s">
        <v>177</v>
      </c>
      <c r="B347" s="2">
        <f t="shared" ref="B347" si="82">B310-B326</f>
        <v>-271561.7</v>
      </c>
      <c r="C347" s="2">
        <f t="shared" si="73"/>
        <v>-271120.44999999995</v>
      </c>
      <c r="D347" s="2">
        <f t="shared" si="73"/>
        <v>-197728.02</v>
      </c>
      <c r="E347" s="2">
        <f>C347-D347</f>
        <v>-73392.429999999964</v>
      </c>
      <c r="F347" s="2"/>
      <c r="G347" s="2"/>
      <c r="H347" s="2"/>
    </row>
    <row r="348" spans="1:11" x14ac:dyDescent="0.25">
      <c r="A348" s="4" t="s">
        <v>178</v>
      </c>
      <c r="B348" s="2">
        <f t="shared" ref="B348" si="83">B311-B327</f>
        <v>25500</v>
      </c>
      <c r="C348" s="2">
        <f t="shared" si="73"/>
        <v>25500</v>
      </c>
      <c r="D348" s="2">
        <f t="shared" si="73"/>
        <v>25500</v>
      </c>
      <c r="E348" s="2">
        <f>E311-E327</f>
        <v>0</v>
      </c>
      <c r="F348" s="2"/>
      <c r="G348" s="2"/>
      <c r="H348" s="2"/>
    </row>
    <row r="349" spans="1:11" x14ac:dyDescent="0.25">
      <c r="A349" s="35" t="s">
        <v>179</v>
      </c>
      <c r="B349" s="2">
        <f t="shared" ref="B349" si="84">B312-B328</f>
        <v>320</v>
      </c>
      <c r="C349" s="2">
        <f t="shared" si="73"/>
        <v>-1952.13</v>
      </c>
      <c r="D349" s="2">
        <f t="shared" si="73"/>
        <v>-10613.48</v>
      </c>
      <c r="E349" s="2">
        <f>C349-D349</f>
        <v>8661.3499999999985</v>
      </c>
      <c r="F349" s="13"/>
      <c r="G349" s="13"/>
      <c r="H349" s="13"/>
      <c r="I349" s="2"/>
    </row>
    <row r="350" spans="1:11" x14ac:dyDescent="0.25">
      <c r="A350" s="35" t="s">
        <v>180</v>
      </c>
      <c r="B350" s="2">
        <f t="shared" ref="B350" si="85">B313-B329</f>
        <v>0</v>
      </c>
      <c r="C350" s="2">
        <f t="shared" si="73"/>
        <v>0</v>
      </c>
      <c r="D350" s="2">
        <f t="shared" si="73"/>
        <v>0</v>
      </c>
      <c r="E350" s="2">
        <f>C350-D350</f>
        <v>0</v>
      </c>
      <c r="F350" s="13"/>
      <c r="G350" s="13"/>
      <c r="H350" s="13"/>
      <c r="I350" s="2"/>
    </row>
    <row r="351" spans="1:11" ht="16.5" customHeight="1" x14ac:dyDescent="0.25">
      <c r="A351" s="36"/>
      <c r="B351" s="13">
        <f t="shared" ref="B351" si="86">B314-B330</f>
        <v>-64329.47000000003</v>
      </c>
      <c r="C351" s="13">
        <f t="shared" si="73"/>
        <v>-31947.75</v>
      </c>
      <c r="D351" s="13">
        <f t="shared" si="73"/>
        <v>32936.289999999979</v>
      </c>
      <c r="E351" s="13">
        <f>C351-D351</f>
        <v>-64884.039999999979</v>
      </c>
      <c r="F351" s="13"/>
      <c r="G351" s="13"/>
      <c r="H351" s="13"/>
      <c r="I351" s="2"/>
    </row>
    <row r="352" spans="1:11" ht="7.5" customHeight="1" x14ac:dyDescent="0.25">
      <c r="E352" s="13"/>
      <c r="F352" s="2"/>
      <c r="G352" s="2"/>
      <c r="H352" s="2"/>
      <c r="I352" s="13"/>
    </row>
    <row r="353" spans="1:9" x14ac:dyDescent="0.25">
      <c r="A353" s="15"/>
      <c r="B353" s="38" t="s">
        <v>1</v>
      </c>
      <c r="C353" s="38" t="s">
        <v>1</v>
      </c>
      <c r="D353" s="38" t="s">
        <v>1</v>
      </c>
      <c r="E353" s="38"/>
      <c r="F353" s="2"/>
      <c r="G353" s="2"/>
      <c r="H353" s="2"/>
      <c r="I353" s="2"/>
    </row>
    <row r="354" spans="1:9" x14ac:dyDescent="0.25">
      <c r="F354" s="2"/>
      <c r="G354" s="2"/>
      <c r="H354" s="2"/>
      <c r="I354" s="2"/>
    </row>
    <row r="355" spans="1:9" x14ac:dyDescent="0.25">
      <c r="A355" s="15"/>
      <c r="B355" s="37" t="s">
        <v>1</v>
      </c>
      <c r="C355" s="37" t="s">
        <v>1</v>
      </c>
      <c r="D355" s="37" t="s">
        <v>1</v>
      </c>
      <c r="F355" s="2"/>
      <c r="G355" s="2"/>
      <c r="H355" s="2"/>
      <c r="I355" s="2"/>
    </row>
    <row r="356" spans="1:9" x14ac:dyDescent="0.25">
      <c r="B356" s="37" t="s">
        <v>1</v>
      </c>
      <c r="C356" s="37" t="s">
        <v>1</v>
      </c>
      <c r="D356" s="37" t="s">
        <v>1</v>
      </c>
      <c r="E356" s="2"/>
      <c r="F356" s="2"/>
      <c r="G356" s="2"/>
      <c r="H356" s="2"/>
      <c r="I356" s="2"/>
    </row>
    <row r="357" spans="1:9" x14ac:dyDescent="0.25">
      <c r="E357" s="2"/>
      <c r="F357" s="13"/>
      <c r="G357" s="13"/>
      <c r="H357" s="13"/>
      <c r="I357" s="13"/>
    </row>
    <row r="358" spans="1:9" x14ac:dyDescent="0.25">
      <c r="F358" s="2"/>
      <c r="G358" s="2"/>
      <c r="H358" s="2"/>
      <c r="I358" s="13"/>
    </row>
    <row r="359" spans="1:9" x14ac:dyDescent="0.25">
      <c r="F359" s="2"/>
      <c r="G359" s="2"/>
      <c r="H359" s="2"/>
      <c r="I359" s="2"/>
    </row>
    <row r="360" spans="1:9" x14ac:dyDescent="0.25">
      <c r="F360" s="2"/>
      <c r="G360" s="2"/>
      <c r="H360" s="2"/>
      <c r="I360" s="2"/>
    </row>
    <row r="361" spans="1:9" x14ac:dyDescent="0.25">
      <c r="F361" s="2"/>
      <c r="G361" s="2"/>
      <c r="H361" s="2"/>
      <c r="I361" s="2"/>
    </row>
    <row r="362" spans="1:9" x14ac:dyDescent="0.25">
      <c r="F362" s="13"/>
      <c r="G362" s="13"/>
      <c r="H362" s="13"/>
      <c r="I362" s="2"/>
    </row>
    <row r="363" spans="1:9" x14ac:dyDescent="0.25">
      <c r="F363" s="13"/>
      <c r="G363" s="13"/>
      <c r="H363" s="13"/>
      <c r="I363" s="2"/>
    </row>
    <row r="364" spans="1:9" x14ac:dyDescent="0.25">
      <c r="F364" s="2"/>
      <c r="G364" s="2"/>
      <c r="H364" s="18"/>
      <c r="I364" s="13"/>
    </row>
    <row r="365" spans="1:9" x14ac:dyDescent="0.25">
      <c r="F365" s="2"/>
      <c r="G365" s="2"/>
      <c r="H365" s="18"/>
      <c r="I365" s="2"/>
    </row>
    <row r="366" spans="1:9" x14ac:dyDescent="0.25">
      <c r="F366" s="2"/>
      <c r="G366" s="2"/>
      <c r="H366" s="2"/>
      <c r="I366" s="2"/>
    </row>
    <row r="367" spans="1:9" x14ac:dyDescent="0.25">
      <c r="F367" s="2"/>
      <c r="G367" s="2"/>
      <c r="H367" s="2"/>
      <c r="I367" s="2"/>
    </row>
    <row r="368" spans="1:9" x14ac:dyDescent="0.25">
      <c r="F368" s="20"/>
      <c r="G368" s="20"/>
      <c r="H368" s="20"/>
      <c r="I368" s="2"/>
    </row>
    <row r="369" spans="6:9" x14ac:dyDescent="0.25">
      <c r="F369" s="2"/>
      <c r="G369" s="2"/>
      <c r="H369" s="2"/>
      <c r="I369" s="13"/>
    </row>
    <row r="370" spans="6:9" x14ac:dyDescent="0.25">
      <c r="F370" s="2"/>
      <c r="G370" s="2"/>
      <c r="H370" s="18"/>
      <c r="I370" s="13"/>
    </row>
    <row r="371" spans="6:9" x14ac:dyDescent="0.25">
      <c r="F371" s="2"/>
      <c r="G371" s="2"/>
      <c r="H371" s="18"/>
      <c r="I371" s="18"/>
    </row>
    <row r="372" spans="6:9" x14ac:dyDescent="0.25">
      <c r="F372" s="2"/>
      <c r="G372" s="2"/>
      <c r="H372" s="2"/>
      <c r="I372" s="18"/>
    </row>
    <row r="373" spans="6:9" x14ac:dyDescent="0.25">
      <c r="F373" s="2"/>
      <c r="G373" s="2"/>
      <c r="H373" s="2"/>
      <c r="I373" s="2"/>
    </row>
    <row r="374" spans="6:9" x14ac:dyDescent="0.25">
      <c r="F374" s="2"/>
      <c r="G374" s="2"/>
      <c r="H374" s="2"/>
      <c r="I374" s="2"/>
    </row>
    <row r="375" spans="6:9" x14ac:dyDescent="0.25">
      <c r="F375" s="2"/>
      <c r="G375" s="2"/>
      <c r="H375" s="2"/>
      <c r="I375" s="20"/>
    </row>
    <row r="376" spans="6:9" x14ac:dyDescent="0.25">
      <c r="F376" s="2"/>
      <c r="G376" s="2"/>
      <c r="H376" s="18"/>
      <c r="I376" s="2"/>
    </row>
    <row r="377" spans="6:9" x14ac:dyDescent="0.25">
      <c r="F377" s="2"/>
      <c r="G377" s="2"/>
      <c r="H377" s="2"/>
      <c r="I377" s="18"/>
    </row>
    <row r="378" spans="6:9" x14ac:dyDescent="0.25">
      <c r="F378" s="2"/>
      <c r="G378" s="2"/>
      <c r="H378" s="2"/>
      <c r="I378" s="18"/>
    </row>
    <row r="379" spans="6:9" x14ac:dyDescent="0.25">
      <c r="F379" s="2"/>
      <c r="G379" s="2"/>
      <c r="H379" s="2"/>
      <c r="I379" s="2"/>
    </row>
    <row r="380" spans="6:9" x14ac:dyDescent="0.25">
      <c r="F380" s="2"/>
      <c r="G380" s="2"/>
      <c r="H380" s="2"/>
      <c r="I380" s="2"/>
    </row>
    <row r="381" spans="6:9" x14ac:dyDescent="0.25">
      <c r="F381" s="2"/>
      <c r="G381" s="2"/>
      <c r="H381" s="18"/>
      <c r="I381" s="2"/>
    </row>
    <row r="382" spans="6:9" x14ac:dyDescent="0.25">
      <c r="F382" s="2"/>
      <c r="G382" s="2"/>
      <c r="H382" s="2"/>
      <c r="I382" s="2"/>
    </row>
    <row r="383" spans="6:9" x14ac:dyDescent="0.25">
      <c r="F383" s="2"/>
      <c r="G383" s="2"/>
      <c r="H383" s="2"/>
      <c r="I383" s="18"/>
    </row>
    <row r="384" spans="6:9" x14ac:dyDescent="0.25">
      <c r="F384" s="2"/>
      <c r="G384" s="2"/>
      <c r="H384" s="2"/>
      <c r="I384" s="2"/>
    </row>
    <row r="385" spans="6:9" x14ac:dyDescent="0.25">
      <c r="F385" s="2"/>
      <c r="G385" s="2"/>
      <c r="H385" s="2"/>
      <c r="I385" s="2"/>
    </row>
    <row r="386" spans="6:9" x14ac:dyDescent="0.25">
      <c r="F386" s="2"/>
      <c r="G386" s="2"/>
      <c r="H386" s="18"/>
      <c r="I386" s="2"/>
    </row>
    <row r="387" spans="6:9" x14ac:dyDescent="0.25">
      <c r="F387" s="2"/>
      <c r="G387" s="2"/>
      <c r="H387" s="2"/>
      <c r="I387" s="2"/>
    </row>
    <row r="388" spans="6:9" x14ac:dyDescent="0.25">
      <c r="F388" s="2"/>
      <c r="G388" s="2"/>
      <c r="H388" s="2"/>
      <c r="I388" s="18"/>
    </row>
    <row r="389" spans="6:9" x14ac:dyDescent="0.25">
      <c r="F389" s="2"/>
      <c r="G389" s="2"/>
      <c r="H389" s="2"/>
      <c r="I389" s="2"/>
    </row>
    <row r="390" spans="6:9" x14ac:dyDescent="0.25">
      <c r="F390" s="2"/>
      <c r="G390" s="2"/>
      <c r="H390" s="2"/>
      <c r="I390" s="2"/>
    </row>
    <row r="391" spans="6:9" x14ac:dyDescent="0.25">
      <c r="F391" s="2"/>
      <c r="G391" s="2"/>
      <c r="H391" s="2"/>
      <c r="I391" s="2"/>
    </row>
    <row r="392" spans="6:9" x14ac:dyDescent="0.25">
      <c r="F392" s="2"/>
      <c r="G392" s="2"/>
      <c r="H392" s="2"/>
      <c r="I392" s="2"/>
    </row>
    <row r="393" spans="6:9" x14ac:dyDescent="0.25">
      <c r="F393" s="2"/>
      <c r="G393" s="2"/>
      <c r="H393" s="2"/>
      <c r="I393" s="18"/>
    </row>
    <row r="394" spans="6:9" x14ac:dyDescent="0.25">
      <c r="F394" s="2"/>
      <c r="G394" s="2"/>
      <c r="H394" s="2"/>
      <c r="I394" s="2"/>
    </row>
    <row r="395" spans="6:9" x14ac:dyDescent="0.25">
      <c r="F395" s="2"/>
      <c r="G395" s="2"/>
      <c r="H395" s="2"/>
      <c r="I395" s="2"/>
    </row>
    <row r="396" spans="6:9" x14ac:dyDescent="0.25">
      <c r="F396" s="2"/>
      <c r="G396" s="2"/>
      <c r="H396" s="2"/>
      <c r="I396" s="2"/>
    </row>
    <row r="397" spans="6:9" x14ac:dyDescent="0.25">
      <c r="F397" s="2"/>
      <c r="G397" s="2"/>
      <c r="H397" s="2"/>
      <c r="I397" s="2"/>
    </row>
    <row r="398" spans="6:9" x14ac:dyDescent="0.25">
      <c r="F398" s="2"/>
      <c r="G398" s="2"/>
      <c r="H398" s="2"/>
      <c r="I398" s="2"/>
    </row>
    <row r="399" spans="6:9" x14ac:dyDescent="0.25">
      <c r="F399" s="2"/>
      <c r="G399" s="2"/>
      <c r="H399" s="2"/>
      <c r="I399" s="2"/>
    </row>
    <row r="400" spans="6:9" x14ac:dyDescent="0.25">
      <c r="F400" s="2"/>
      <c r="G400" s="2"/>
      <c r="H400" s="2"/>
      <c r="I400" s="2"/>
    </row>
    <row r="401" spans="6:9" x14ac:dyDescent="0.25">
      <c r="F401" s="2"/>
      <c r="G401" s="2"/>
      <c r="H401" s="2"/>
      <c r="I401" s="2"/>
    </row>
    <row r="402" spans="6:9" x14ac:dyDescent="0.25">
      <c r="F402" s="2"/>
      <c r="G402" s="2"/>
      <c r="H402" s="2"/>
      <c r="I402" s="2"/>
    </row>
    <row r="403" spans="6:9" x14ac:dyDescent="0.25">
      <c r="F403" s="2"/>
      <c r="G403" s="2"/>
      <c r="H403" s="2"/>
      <c r="I403" s="2"/>
    </row>
    <row r="404" spans="6:9" x14ac:dyDescent="0.25">
      <c r="F404" s="2"/>
      <c r="G404" s="2"/>
      <c r="H404" s="2"/>
      <c r="I404" s="2"/>
    </row>
    <row r="405" spans="6:9" x14ac:dyDescent="0.25">
      <c r="F405" s="2"/>
      <c r="G405" s="2"/>
      <c r="H405" s="2"/>
      <c r="I405" s="2"/>
    </row>
    <row r="406" spans="6:9" x14ac:dyDescent="0.25">
      <c r="F406" s="2"/>
      <c r="G406" s="2"/>
      <c r="H406" s="2"/>
      <c r="I406" s="2"/>
    </row>
    <row r="407" spans="6:9" x14ac:dyDescent="0.25">
      <c r="F407" s="2"/>
      <c r="G407" s="2"/>
      <c r="H407" s="2"/>
      <c r="I407" s="2"/>
    </row>
    <row r="408" spans="6:9" x14ac:dyDescent="0.25">
      <c r="F408" s="2"/>
      <c r="G408" s="2"/>
      <c r="H408" s="2"/>
      <c r="I408" s="2"/>
    </row>
    <row r="409" spans="6:9" x14ac:dyDescent="0.25">
      <c r="F409" s="2"/>
      <c r="G409" s="2"/>
      <c r="H409" s="2"/>
      <c r="I409" s="2"/>
    </row>
    <row r="410" spans="6:9" x14ac:dyDescent="0.25">
      <c r="F410" s="2"/>
      <c r="G410" s="2"/>
      <c r="H410" s="2"/>
      <c r="I410" s="2"/>
    </row>
    <row r="411" spans="6:9" x14ac:dyDescent="0.25">
      <c r="F411" s="2"/>
      <c r="G411" s="2"/>
      <c r="H411" s="2"/>
      <c r="I411" s="2"/>
    </row>
    <row r="412" spans="6:9" x14ac:dyDescent="0.25">
      <c r="F412" s="2"/>
      <c r="G412" s="2"/>
      <c r="H412" s="2"/>
      <c r="I412" s="2"/>
    </row>
    <row r="413" spans="6:9" x14ac:dyDescent="0.25">
      <c r="F413" s="2"/>
      <c r="G413" s="2"/>
      <c r="H413" s="2"/>
      <c r="I413" s="2"/>
    </row>
    <row r="414" spans="6:9" x14ac:dyDescent="0.25">
      <c r="F414" s="2"/>
      <c r="G414" s="2"/>
      <c r="H414" s="2"/>
      <c r="I414" s="2"/>
    </row>
    <row r="415" spans="6:9" x14ac:dyDescent="0.25">
      <c r="F415" s="2"/>
      <c r="G415" s="2"/>
      <c r="H415" s="2"/>
      <c r="I415" s="2"/>
    </row>
    <row r="416" spans="6:9" x14ac:dyDescent="0.25">
      <c r="F416" s="2"/>
      <c r="G416" s="2"/>
      <c r="H416" s="2"/>
      <c r="I416" s="2"/>
    </row>
    <row r="417" spans="6:9" x14ac:dyDescent="0.25">
      <c r="F417" s="2"/>
      <c r="G417" s="2"/>
      <c r="H417" s="2"/>
      <c r="I417" s="2"/>
    </row>
    <row r="418" spans="6:9" x14ac:dyDescent="0.25">
      <c r="F418" s="2"/>
      <c r="G418" s="2"/>
      <c r="H418" s="2"/>
      <c r="I418" s="2"/>
    </row>
    <row r="419" spans="6:9" x14ac:dyDescent="0.25">
      <c r="F419" s="2"/>
      <c r="G419" s="2"/>
      <c r="H419" s="2"/>
      <c r="I419" s="2"/>
    </row>
    <row r="420" spans="6:9" x14ac:dyDescent="0.25">
      <c r="F420" s="2"/>
      <c r="G420" s="2"/>
      <c r="H420" s="2"/>
      <c r="I420" s="2"/>
    </row>
    <row r="421" spans="6:9" x14ac:dyDescent="0.25">
      <c r="F421" s="2"/>
      <c r="G421" s="2"/>
      <c r="H421" s="2"/>
      <c r="I421" s="2"/>
    </row>
    <row r="422" spans="6:9" x14ac:dyDescent="0.25">
      <c r="F422" s="2"/>
      <c r="G422" s="2"/>
      <c r="H422" s="2"/>
      <c r="I422" s="2"/>
    </row>
    <row r="423" spans="6:9" x14ac:dyDescent="0.25">
      <c r="F423" s="2"/>
      <c r="G423" s="2"/>
      <c r="H423" s="2"/>
      <c r="I423" s="2"/>
    </row>
    <row r="424" spans="6:9" x14ac:dyDescent="0.25">
      <c r="F424" s="2"/>
      <c r="G424" s="2"/>
      <c r="H424" s="2"/>
      <c r="I424" s="2"/>
    </row>
    <row r="425" spans="6:9" x14ac:dyDescent="0.25">
      <c r="F425" s="2"/>
      <c r="G425" s="2"/>
      <c r="H425" s="2"/>
      <c r="I425" s="2"/>
    </row>
    <row r="426" spans="6:9" x14ac:dyDescent="0.25">
      <c r="F426" s="2"/>
      <c r="G426" s="2"/>
      <c r="H426" s="2"/>
      <c r="I426" s="2"/>
    </row>
    <row r="427" spans="6:9" x14ac:dyDescent="0.25">
      <c r="F427" s="2"/>
      <c r="G427" s="2"/>
      <c r="H427" s="2"/>
      <c r="I427" s="2"/>
    </row>
    <row r="428" spans="6:9" x14ac:dyDescent="0.25">
      <c r="F428" s="2"/>
      <c r="G428" s="2"/>
      <c r="H428" s="2"/>
      <c r="I428" s="2"/>
    </row>
    <row r="429" spans="6:9" x14ac:dyDescent="0.25">
      <c r="F429" s="2"/>
      <c r="G429" s="2"/>
      <c r="H429" s="2"/>
      <c r="I429" s="2"/>
    </row>
    <row r="430" spans="6:9" x14ac:dyDescent="0.25">
      <c r="F430" s="2"/>
      <c r="G430" s="2"/>
      <c r="H430" s="2"/>
      <c r="I430" s="2"/>
    </row>
    <row r="431" spans="6:9" x14ac:dyDescent="0.25">
      <c r="F431" s="2"/>
      <c r="G431" s="2"/>
      <c r="H431" s="2"/>
      <c r="I431" s="2"/>
    </row>
    <row r="432" spans="6:9" x14ac:dyDescent="0.25">
      <c r="F432" s="2"/>
      <c r="G432" s="2"/>
      <c r="H432" s="2"/>
      <c r="I432" s="2"/>
    </row>
    <row r="433" spans="6:9" x14ac:dyDescent="0.25">
      <c r="F433" s="2"/>
      <c r="G433" s="2"/>
      <c r="H433" s="2"/>
      <c r="I433" s="2"/>
    </row>
    <row r="434" spans="6:9" x14ac:dyDescent="0.25">
      <c r="F434" s="2"/>
      <c r="G434" s="2"/>
      <c r="H434" s="2"/>
      <c r="I434" s="2"/>
    </row>
    <row r="435" spans="6:9" x14ac:dyDescent="0.25">
      <c r="F435" s="2"/>
      <c r="G435" s="2"/>
      <c r="H435" s="2"/>
      <c r="I435" s="2"/>
    </row>
    <row r="436" spans="6:9" x14ac:dyDescent="0.25">
      <c r="F436" s="2"/>
      <c r="G436" s="2"/>
      <c r="H436" s="2"/>
      <c r="I436" s="2"/>
    </row>
    <row r="437" spans="6:9" x14ac:dyDescent="0.25">
      <c r="F437" s="2"/>
      <c r="G437" s="2"/>
      <c r="H437" s="2"/>
      <c r="I437" s="2"/>
    </row>
    <row r="438" spans="6:9" x14ac:dyDescent="0.25">
      <c r="F438" s="2"/>
      <c r="G438" s="2"/>
      <c r="H438" s="2"/>
      <c r="I438" s="2"/>
    </row>
    <row r="439" spans="6:9" x14ac:dyDescent="0.25">
      <c r="F439" s="2"/>
      <c r="G439" s="2"/>
      <c r="H439" s="2"/>
      <c r="I439" s="2"/>
    </row>
    <row r="440" spans="6:9" x14ac:dyDescent="0.25">
      <c r="F440" s="2"/>
      <c r="G440" s="2"/>
      <c r="H440" s="2"/>
      <c r="I440" s="2"/>
    </row>
    <row r="441" spans="6:9" x14ac:dyDescent="0.25">
      <c r="F441" s="2"/>
      <c r="G441" s="2"/>
      <c r="H441" s="18"/>
      <c r="I441" s="2"/>
    </row>
    <row r="442" spans="6:9" x14ac:dyDescent="0.25">
      <c r="F442" s="2"/>
      <c r="G442" s="2"/>
      <c r="H442" s="2"/>
      <c r="I442" s="2"/>
    </row>
    <row r="443" spans="6:9" x14ac:dyDescent="0.25">
      <c r="F443" s="2"/>
      <c r="G443" s="2"/>
      <c r="H443" s="2"/>
      <c r="I443" s="2"/>
    </row>
    <row r="444" spans="6:9" x14ac:dyDescent="0.25">
      <c r="F444" s="18"/>
      <c r="G444" s="18"/>
      <c r="H444" s="2"/>
      <c r="I444" s="2"/>
    </row>
    <row r="445" spans="6:9" x14ac:dyDescent="0.25">
      <c r="F445" s="18"/>
      <c r="G445" s="18"/>
      <c r="H445" s="2"/>
      <c r="I445" s="2"/>
    </row>
    <row r="446" spans="6:9" x14ac:dyDescent="0.25">
      <c r="F446" s="18"/>
      <c r="G446" s="18"/>
      <c r="H446" s="2"/>
      <c r="I446" s="2"/>
    </row>
    <row r="447" spans="6:9" x14ac:dyDescent="0.25">
      <c r="F447" s="2"/>
      <c r="G447" s="2"/>
      <c r="H447" s="2"/>
      <c r="I447" s="2"/>
    </row>
    <row r="448" spans="6:9" x14ac:dyDescent="0.25">
      <c r="F448" s="13"/>
      <c r="G448" s="13"/>
      <c r="H448" s="13"/>
      <c r="I448" s="18"/>
    </row>
    <row r="449" spans="6:9" x14ac:dyDescent="0.25">
      <c r="F449" s="13"/>
      <c r="G449" s="13"/>
      <c r="H449" s="13"/>
      <c r="I449" s="2"/>
    </row>
    <row r="450" spans="6:9" x14ac:dyDescent="0.25">
      <c r="F450" s="2"/>
      <c r="G450" s="2"/>
      <c r="H450" s="2"/>
      <c r="I450" s="2"/>
    </row>
    <row r="451" spans="6:9" x14ac:dyDescent="0.25">
      <c r="F451" s="2"/>
      <c r="G451" s="2"/>
      <c r="H451" s="2"/>
      <c r="I451" s="2"/>
    </row>
    <row r="452" spans="6:9" x14ac:dyDescent="0.25">
      <c r="F452" s="2"/>
      <c r="G452" s="2"/>
      <c r="H452" s="2"/>
      <c r="I452" s="2"/>
    </row>
    <row r="453" spans="6:9" x14ac:dyDescent="0.25">
      <c r="F453" s="2"/>
      <c r="G453" s="2"/>
      <c r="H453" s="2"/>
      <c r="I453" s="2"/>
    </row>
    <row r="454" spans="6:9" x14ac:dyDescent="0.25">
      <c r="F454" s="2"/>
      <c r="G454" s="2"/>
      <c r="H454" s="2"/>
      <c r="I454" s="2"/>
    </row>
    <row r="455" spans="6:9" x14ac:dyDescent="0.25">
      <c r="F455" s="2"/>
      <c r="G455" s="2"/>
      <c r="H455" s="2"/>
      <c r="I455" s="13"/>
    </row>
    <row r="456" spans="6:9" x14ac:dyDescent="0.25">
      <c r="F456" s="2"/>
      <c r="G456" s="2"/>
      <c r="H456" s="18"/>
      <c r="I456" s="13"/>
    </row>
    <row r="457" spans="6:9" x14ac:dyDescent="0.25">
      <c r="F457" s="2"/>
      <c r="G457" s="2"/>
      <c r="H457" s="2"/>
      <c r="I457" s="2"/>
    </row>
    <row r="458" spans="6:9" x14ac:dyDescent="0.25">
      <c r="F458" s="2"/>
      <c r="G458" s="2"/>
      <c r="H458" s="2"/>
      <c r="I458" s="2"/>
    </row>
    <row r="459" spans="6:9" x14ac:dyDescent="0.25">
      <c r="F459" s="2"/>
      <c r="G459" s="2"/>
      <c r="H459" s="2"/>
      <c r="I459" s="2"/>
    </row>
    <row r="460" spans="6:9" x14ac:dyDescent="0.25">
      <c r="F460" s="2"/>
      <c r="G460" s="2"/>
      <c r="H460" s="2"/>
      <c r="I460" s="2"/>
    </row>
    <row r="461" spans="6:9" x14ac:dyDescent="0.25">
      <c r="F461" s="2"/>
      <c r="G461" s="2"/>
      <c r="H461" s="18"/>
      <c r="I461" s="2"/>
    </row>
    <row r="462" spans="6:9" x14ac:dyDescent="0.25">
      <c r="F462" s="2"/>
      <c r="G462" s="2"/>
      <c r="H462" s="2"/>
      <c r="I462" s="2"/>
    </row>
    <row r="463" spans="6:9" x14ac:dyDescent="0.25">
      <c r="F463" s="2"/>
      <c r="G463" s="2"/>
      <c r="H463" s="2"/>
      <c r="I463" s="18"/>
    </row>
    <row r="464" spans="6:9" x14ac:dyDescent="0.25">
      <c r="F464" s="2"/>
      <c r="G464" s="2"/>
      <c r="H464" s="2"/>
      <c r="I464" s="2"/>
    </row>
    <row r="465" spans="6:9" x14ac:dyDescent="0.25">
      <c r="F465" s="2"/>
      <c r="G465" s="2"/>
      <c r="H465" s="2"/>
      <c r="I465" s="2"/>
    </row>
    <row r="466" spans="6:9" x14ac:dyDescent="0.25">
      <c r="F466" s="2"/>
      <c r="G466" s="2"/>
      <c r="H466" s="18"/>
      <c r="I466" s="2"/>
    </row>
    <row r="467" spans="6:9" x14ac:dyDescent="0.25">
      <c r="F467" s="2"/>
      <c r="G467" s="2"/>
      <c r="H467" s="2"/>
      <c r="I467" s="2"/>
    </row>
    <row r="468" spans="6:9" x14ac:dyDescent="0.25">
      <c r="F468" s="2"/>
      <c r="G468" s="2"/>
      <c r="H468" s="2"/>
      <c r="I468" s="18"/>
    </row>
    <row r="469" spans="6:9" x14ac:dyDescent="0.25">
      <c r="F469" s="2"/>
      <c r="G469" s="2"/>
      <c r="H469" s="2"/>
      <c r="I469" s="2"/>
    </row>
    <row r="470" spans="6:9" x14ac:dyDescent="0.25">
      <c r="F470" s="2"/>
      <c r="G470" s="2"/>
      <c r="H470" s="2"/>
      <c r="I470" s="2"/>
    </row>
    <row r="471" spans="6:9" x14ac:dyDescent="0.25">
      <c r="F471" s="2"/>
      <c r="G471" s="2"/>
      <c r="H471" s="18"/>
      <c r="I471" s="2"/>
    </row>
    <row r="472" spans="6:9" x14ac:dyDescent="0.25">
      <c r="F472" s="2"/>
      <c r="G472" s="2"/>
      <c r="H472" s="2"/>
      <c r="I472" s="2"/>
    </row>
    <row r="473" spans="6:9" x14ac:dyDescent="0.25">
      <c r="F473" s="2"/>
      <c r="G473" s="2"/>
      <c r="H473" s="2"/>
      <c r="I473" s="18"/>
    </row>
    <row r="474" spans="6:9" x14ac:dyDescent="0.25">
      <c r="F474" s="2"/>
      <c r="G474" s="2"/>
      <c r="H474" s="2"/>
      <c r="I474" s="2"/>
    </row>
    <row r="475" spans="6:9" x14ac:dyDescent="0.25">
      <c r="F475" s="13"/>
      <c r="G475" s="13"/>
      <c r="H475" s="13"/>
      <c r="I475" s="2"/>
    </row>
    <row r="476" spans="6:9" x14ac:dyDescent="0.25">
      <c r="F476" s="13"/>
      <c r="G476" s="13"/>
      <c r="H476" s="13"/>
      <c r="I476" s="2"/>
    </row>
    <row r="477" spans="6:9" x14ac:dyDescent="0.25">
      <c r="F477" s="2"/>
      <c r="G477" s="2"/>
      <c r="H477" s="18"/>
      <c r="I477" s="2"/>
    </row>
    <row r="478" spans="6:9" x14ac:dyDescent="0.25">
      <c r="F478" s="2"/>
      <c r="G478" s="2"/>
      <c r="H478" s="2"/>
      <c r="I478" s="18"/>
    </row>
    <row r="479" spans="6:9" x14ac:dyDescent="0.25">
      <c r="F479" s="2"/>
      <c r="G479" s="2"/>
      <c r="H479" s="2"/>
      <c r="I479" s="2"/>
    </row>
    <row r="480" spans="6:9" x14ac:dyDescent="0.25">
      <c r="F480" s="13"/>
      <c r="G480" s="13"/>
      <c r="H480" s="13"/>
      <c r="I480" s="2"/>
    </row>
    <row r="481" spans="6:9" x14ac:dyDescent="0.25">
      <c r="F481" s="13"/>
      <c r="G481" s="13"/>
      <c r="H481" s="13"/>
      <c r="I481" s="2"/>
    </row>
    <row r="482" spans="6:9" x14ac:dyDescent="0.25">
      <c r="F482" s="2"/>
      <c r="G482" s="2"/>
      <c r="H482" s="18"/>
      <c r="I482" s="13"/>
    </row>
    <row r="483" spans="6:9" x14ac:dyDescent="0.25">
      <c r="F483" s="2"/>
      <c r="G483" s="2"/>
      <c r="H483" s="2"/>
      <c r="I483" s="13"/>
    </row>
    <row r="484" spans="6:9" x14ac:dyDescent="0.25">
      <c r="F484" s="2"/>
      <c r="G484" s="2"/>
      <c r="H484" s="2"/>
      <c r="I484" s="18"/>
    </row>
    <row r="485" spans="6:9" x14ac:dyDescent="0.25">
      <c r="F485" s="13"/>
      <c r="G485" s="13"/>
      <c r="H485" s="13"/>
      <c r="I485" s="2"/>
    </row>
    <row r="486" spans="6:9" x14ac:dyDescent="0.25">
      <c r="F486" s="13"/>
      <c r="G486" s="13"/>
      <c r="H486" s="13"/>
      <c r="I486" s="2"/>
    </row>
    <row r="487" spans="6:9" x14ac:dyDescent="0.25">
      <c r="F487" s="2"/>
      <c r="G487" s="2"/>
      <c r="H487" s="18"/>
      <c r="I487" s="13"/>
    </row>
    <row r="488" spans="6:9" x14ac:dyDescent="0.25">
      <c r="F488" s="2"/>
      <c r="G488" s="2"/>
      <c r="H488" s="2"/>
      <c r="I488" s="13"/>
    </row>
    <row r="489" spans="6:9" x14ac:dyDescent="0.25">
      <c r="F489" s="2"/>
      <c r="G489" s="2"/>
      <c r="H489" s="2"/>
      <c r="I489" s="18"/>
    </row>
    <row r="490" spans="6:9" x14ac:dyDescent="0.25">
      <c r="F490" s="2"/>
      <c r="G490" s="2"/>
      <c r="H490" s="2"/>
      <c r="I490" s="2"/>
    </row>
    <row r="491" spans="6:9" x14ac:dyDescent="0.25">
      <c r="F491" s="2"/>
      <c r="G491" s="2"/>
      <c r="H491" s="2"/>
      <c r="I491" s="2"/>
    </row>
    <row r="492" spans="6:9" x14ac:dyDescent="0.25">
      <c r="F492" s="2"/>
      <c r="G492" s="2"/>
      <c r="H492" s="2"/>
      <c r="I492" s="13"/>
    </row>
    <row r="493" spans="6:9" x14ac:dyDescent="0.25">
      <c r="F493" s="2"/>
      <c r="G493" s="2"/>
      <c r="H493" s="9"/>
      <c r="I493" s="13"/>
    </row>
    <row r="494" spans="6:9" x14ac:dyDescent="0.25">
      <c r="F494" s="2"/>
      <c r="G494" s="2"/>
      <c r="H494" s="2"/>
      <c r="I494" s="18"/>
    </row>
    <row r="495" spans="6:9" x14ac:dyDescent="0.25">
      <c r="F495" s="2"/>
      <c r="G495" s="2"/>
      <c r="H495" s="2"/>
      <c r="I495" s="2"/>
    </row>
    <row r="496" spans="6:9" x14ac:dyDescent="0.25">
      <c r="F496" s="2"/>
      <c r="G496" s="2"/>
      <c r="H496" s="2"/>
      <c r="I496" s="2"/>
    </row>
    <row r="497" spans="6:9" x14ac:dyDescent="0.25">
      <c r="F497" s="9"/>
      <c r="G497" s="9"/>
      <c r="H497" s="9"/>
      <c r="I497" s="2"/>
    </row>
    <row r="498" spans="6:9" x14ac:dyDescent="0.25">
      <c r="F498" s="2"/>
      <c r="G498" s="2"/>
      <c r="H498" s="9"/>
      <c r="I498" s="2"/>
    </row>
    <row r="499" spans="6:9" x14ac:dyDescent="0.25">
      <c r="F499" s="2"/>
      <c r="G499" s="2"/>
      <c r="H499" s="2"/>
      <c r="I499" s="2"/>
    </row>
    <row r="500" spans="6:9" x14ac:dyDescent="0.25">
      <c r="F500" s="2"/>
      <c r="G500" s="2"/>
      <c r="H500" s="2"/>
      <c r="I500" s="9"/>
    </row>
    <row r="501" spans="6:9" x14ac:dyDescent="0.25">
      <c r="F501" s="13"/>
      <c r="G501" s="13"/>
      <c r="H501" s="13"/>
      <c r="I501" s="2"/>
    </row>
    <row r="502" spans="6:9" x14ac:dyDescent="0.25">
      <c r="F502" s="13"/>
      <c r="G502" s="13"/>
      <c r="H502" s="13"/>
      <c r="I502" s="2"/>
    </row>
    <row r="503" spans="6:9" x14ac:dyDescent="0.25">
      <c r="F503" s="2"/>
      <c r="G503" s="2"/>
      <c r="H503" s="2"/>
      <c r="I503" s="2"/>
    </row>
    <row r="504" spans="6:9" x14ac:dyDescent="0.25">
      <c r="F504" s="2"/>
      <c r="G504" s="2"/>
      <c r="H504" s="2"/>
      <c r="I504" s="9"/>
    </row>
    <row r="505" spans="6:9" x14ac:dyDescent="0.25">
      <c r="F505" s="2"/>
      <c r="G505" s="2"/>
      <c r="H505" s="2"/>
      <c r="I505" s="9"/>
    </row>
    <row r="506" spans="6:9" x14ac:dyDescent="0.25">
      <c r="F506" s="13"/>
      <c r="G506" s="13"/>
      <c r="H506" s="13"/>
      <c r="I506" s="2"/>
    </row>
    <row r="507" spans="6:9" x14ac:dyDescent="0.25">
      <c r="F507" s="2"/>
      <c r="G507" s="2"/>
      <c r="H507" s="2"/>
      <c r="I507" s="2"/>
    </row>
    <row r="508" spans="6:9" x14ac:dyDescent="0.25">
      <c r="F508" s="2"/>
      <c r="G508" s="2"/>
      <c r="H508" s="2"/>
      <c r="I508" s="13"/>
    </row>
    <row r="509" spans="6:9" x14ac:dyDescent="0.25">
      <c r="F509" s="2"/>
      <c r="G509" s="2"/>
      <c r="H509" s="2"/>
      <c r="I509" s="13"/>
    </row>
    <row r="510" spans="6:9" x14ac:dyDescent="0.25">
      <c r="F510" s="13"/>
      <c r="G510" s="13"/>
      <c r="H510" s="13"/>
      <c r="I510" s="2"/>
    </row>
    <row r="511" spans="6:9" x14ac:dyDescent="0.25">
      <c r="F511" s="2"/>
      <c r="G511" s="2"/>
      <c r="H511" s="9"/>
      <c r="I511" s="2"/>
    </row>
    <row r="512" spans="6:9" x14ac:dyDescent="0.25">
      <c r="F512" s="2"/>
      <c r="G512" s="2"/>
      <c r="H512" s="9"/>
      <c r="I512" s="2"/>
    </row>
    <row r="513" spans="6:9" x14ac:dyDescent="0.25">
      <c r="F513" s="2"/>
      <c r="G513" s="2"/>
      <c r="H513" s="9"/>
      <c r="I513" s="13"/>
    </row>
    <row r="514" spans="6:9" x14ac:dyDescent="0.25">
      <c r="F514" s="2"/>
      <c r="G514" s="2"/>
      <c r="H514" s="2"/>
      <c r="I514" s="2"/>
    </row>
    <row r="515" spans="6:9" x14ac:dyDescent="0.25">
      <c r="F515" s="2"/>
      <c r="G515" s="2"/>
      <c r="H515" s="2"/>
      <c r="I515" s="2"/>
    </row>
    <row r="516" spans="6:9" x14ac:dyDescent="0.25">
      <c r="F516" s="13"/>
      <c r="G516" s="13"/>
      <c r="H516" s="13"/>
      <c r="I516" s="2"/>
    </row>
    <row r="517" spans="6:9" x14ac:dyDescent="0.25">
      <c r="F517" s="13"/>
      <c r="G517" s="13"/>
      <c r="H517" s="13"/>
      <c r="I517" s="13"/>
    </row>
    <row r="518" spans="6:9" x14ac:dyDescent="0.25">
      <c r="F518" s="2"/>
      <c r="G518" s="2"/>
      <c r="H518" s="9"/>
      <c r="I518" s="9"/>
    </row>
    <row r="519" spans="6:9" x14ac:dyDescent="0.25">
      <c r="F519" s="2"/>
      <c r="G519" s="2"/>
      <c r="H519" s="2"/>
      <c r="I519" s="9"/>
    </row>
    <row r="520" spans="6:9" x14ac:dyDescent="0.25">
      <c r="F520" s="2"/>
      <c r="G520" s="2"/>
      <c r="H520" s="2"/>
      <c r="I520" s="9"/>
    </row>
    <row r="521" spans="6:9" x14ac:dyDescent="0.25">
      <c r="F521" s="13"/>
      <c r="G521" s="13"/>
      <c r="H521" s="13"/>
      <c r="I521" s="2"/>
    </row>
    <row r="522" spans="6:9" x14ac:dyDescent="0.25">
      <c r="F522" s="13"/>
      <c r="G522" s="13"/>
      <c r="H522" s="13"/>
      <c r="I522" s="2"/>
    </row>
    <row r="523" spans="6:9" x14ac:dyDescent="0.25">
      <c r="F523" s="2"/>
      <c r="G523" s="2"/>
      <c r="H523" s="9"/>
      <c r="I523" s="13"/>
    </row>
    <row r="524" spans="6:9" x14ac:dyDescent="0.25">
      <c r="F524" s="2"/>
      <c r="G524" s="2"/>
      <c r="H524" s="2"/>
      <c r="I524" s="13"/>
    </row>
    <row r="525" spans="6:9" x14ac:dyDescent="0.25">
      <c r="F525" s="2"/>
      <c r="G525" s="2"/>
      <c r="H525" s="2"/>
      <c r="I525" s="9"/>
    </row>
    <row r="526" spans="6:9" x14ac:dyDescent="0.25">
      <c r="F526" s="13"/>
      <c r="G526" s="13"/>
      <c r="H526" s="13"/>
      <c r="I526" s="2"/>
    </row>
    <row r="527" spans="6:9" x14ac:dyDescent="0.25">
      <c r="F527" s="13"/>
      <c r="G527" s="13"/>
      <c r="H527" s="13"/>
      <c r="I527" s="2"/>
    </row>
    <row r="528" spans="6:9" x14ac:dyDescent="0.25">
      <c r="F528" s="13"/>
      <c r="G528" s="13"/>
      <c r="H528" s="13"/>
      <c r="I528" s="13"/>
    </row>
    <row r="529" spans="6:9" x14ac:dyDescent="0.25">
      <c r="F529" s="2"/>
      <c r="G529" s="2"/>
      <c r="H529" s="2"/>
      <c r="I529" s="13"/>
    </row>
    <row r="530" spans="6:9" x14ac:dyDescent="0.25">
      <c r="F530" s="2"/>
      <c r="G530" s="2"/>
      <c r="H530" s="2"/>
      <c r="I530" s="9"/>
    </row>
    <row r="531" spans="6:9" x14ac:dyDescent="0.25">
      <c r="F531" s="13"/>
      <c r="G531" s="13"/>
      <c r="H531" s="13"/>
      <c r="I531" s="2"/>
    </row>
    <row r="532" spans="6:9" x14ac:dyDescent="0.25">
      <c r="F532" s="13"/>
      <c r="G532" s="13"/>
      <c r="H532" s="13"/>
      <c r="I532" s="2"/>
    </row>
    <row r="533" spans="6:9" x14ac:dyDescent="0.25">
      <c r="F533" s="13"/>
      <c r="G533" s="13"/>
      <c r="H533" s="13"/>
      <c r="I533" s="13"/>
    </row>
    <row r="534" spans="6:9" x14ac:dyDescent="0.25">
      <c r="F534" s="2"/>
      <c r="G534" s="2"/>
      <c r="H534" s="2"/>
      <c r="I534" s="13"/>
    </row>
    <row r="535" spans="6:9" x14ac:dyDescent="0.25">
      <c r="F535" s="2"/>
      <c r="G535" s="2"/>
      <c r="H535" s="2"/>
      <c r="I535" s="13"/>
    </row>
    <row r="536" spans="6:9" x14ac:dyDescent="0.25">
      <c r="F536" s="13"/>
      <c r="G536" s="13"/>
      <c r="H536" s="13"/>
      <c r="I536" s="2"/>
    </row>
    <row r="537" spans="6:9" x14ac:dyDescent="0.25">
      <c r="F537" s="2"/>
      <c r="G537" s="2"/>
      <c r="H537" s="9"/>
      <c r="I537" s="2"/>
    </row>
    <row r="538" spans="6:9" x14ac:dyDescent="0.25">
      <c r="F538" s="2"/>
      <c r="G538" s="2"/>
      <c r="H538" s="9"/>
      <c r="I538" s="13"/>
    </row>
    <row r="539" spans="6:9" x14ac:dyDescent="0.25">
      <c r="F539" s="2"/>
      <c r="G539" s="2"/>
      <c r="H539" s="2"/>
      <c r="I539" s="13"/>
    </row>
    <row r="540" spans="6:9" x14ac:dyDescent="0.25">
      <c r="F540" s="2"/>
      <c r="G540" s="2"/>
      <c r="H540" s="2"/>
      <c r="I540" s="13"/>
    </row>
    <row r="541" spans="6:9" x14ac:dyDescent="0.25">
      <c r="F541" s="13"/>
      <c r="G541" s="13"/>
      <c r="H541" s="13"/>
      <c r="I541" s="2"/>
    </row>
    <row r="542" spans="6:9" x14ac:dyDescent="0.25">
      <c r="F542" s="2"/>
      <c r="G542" s="2"/>
      <c r="H542" s="9"/>
      <c r="I542" s="2"/>
    </row>
    <row r="543" spans="6:9" x14ac:dyDescent="0.25">
      <c r="F543" s="2"/>
      <c r="G543" s="2"/>
      <c r="H543" s="9"/>
      <c r="I543" s="13"/>
    </row>
    <row r="544" spans="6:9" x14ac:dyDescent="0.25">
      <c r="F544" s="2"/>
      <c r="G544" s="2"/>
      <c r="H544" s="2"/>
      <c r="I544" s="9"/>
    </row>
    <row r="545" spans="6:9" x14ac:dyDescent="0.25">
      <c r="F545" s="2"/>
      <c r="G545" s="2"/>
      <c r="H545" s="2"/>
      <c r="I545" s="9"/>
    </row>
    <row r="546" spans="6:9" x14ac:dyDescent="0.25">
      <c r="F546" s="13"/>
      <c r="G546" s="13"/>
      <c r="H546" s="13"/>
      <c r="I546" s="2"/>
    </row>
    <row r="547" spans="6:9" x14ac:dyDescent="0.25">
      <c r="F547" s="2"/>
      <c r="G547" s="2"/>
      <c r="H547" s="9"/>
      <c r="I547" s="2"/>
    </row>
    <row r="548" spans="6:9" x14ac:dyDescent="0.25">
      <c r="F548" s="2"/>
      <c r="G548" s="2"/>
      <c r="H548" s="9"/>
      <c r="I548" s="13"/>
    </row>
    <row r="549" spans="6:9" x14ac:dyDescent="0.25">
      <c r="F549" s="2"/>
      <c r="G549" s="2"/>
      <c r="H549" s="2"/>
      <c r="I549" s="9"/>
    </row>
    <row r="550" spans="6:9" x14ac:dyDescent="0.25">
      <c r="F550" s="2"/>
      <c r="G550" s="2"/>
      <c r="H550" s="2"/>
      <c r="I550" s="9"/>
    </row>
    <row r="551" spans="6:9" x14ac:dyDescent="0.25">
      <c r="F551" s="13"/>
      <c r="G551" s="13"/>
      <c r="H551" s="13"/>
      <c r="I551" s="2"/>
    </row>
    <row r="552" spans="6:9" x14ac:dyDescent="0.25">
      <c r="F552" s="2"/>
      <c r="G552" s="2"/>
      <c r="H552" s="9"/>
      <c r="I552" s="2"/>
    </row>
    <row r="553" spans="6:9" x14ac:dyDescent="0.25">
      <c r="F553" s="2"/>
      <c r="G553" s="2"/>
      <c r="H553" s="9"/>
      <c r="I553" s="13"/>
    </row>
    <row r="554" spans="6:9" x14ac:dyDescent="0.25">
      <c r="F554" s="2"/>
      <c r="G554" s="2"/>
      <c r="H554" s="2"/>
      <c r="I554" s="9"/>
    </row>
    <row r="555" spans="6:9" x14ac:dyDescent="0.25">
      <c r="F555" s="2"/>
      <c r="G555" s="2"/>
      <c r="H555" s="2"/>
      <c r="I555" s="9"/>
    </row>
    <row r="556" spans="6:9" x14ac:dyDescent="0.25">
      <c r="F556" s="13"/>
      <c r="G556" s="13"/>
      <c r="H556" s="13"/>
      <c r="I556" s="2"/>
    </row>
    <row r="557" spans="6:9" x14ac:dyDescent="0.25">
      <c r="F557" s="2"/>
      <c r="G557" s="2"/>
      <c r="H557" s="9"/>
      <c r="I557" s="2"/>
    </row>
    <row r="558" spans="6:9" x14ac:dyDescent="0.25">
      <c r="F558" s="2"/>
      <c r="G558" s="2"/>
      <c r="H558" s="9"/>
      <c r="I558" s="13"/>
    </row>
    <row r="559" spans="6:9" x14ac:dyDescent="0.25">
      <c r="F559" s="2"/>
      <c r="G559" s="2"/>
      <c r="H559" s="2"/>
      <c r="I559" s="9"/>
    </row>
    <row r="560" spans="6:9" x14ac:dyDescent="0.25">
      <c r="F560" s="2"/>
      <c r="G560" s="2"/>
      <c r="H560" s="2"/>
      <c r="I560" s="9"/>
    </row>
    <row r="561" spans="6:9" x14ac:dyDescent="0.25">
      <c r="F561" s="13"/>
      <c r="G561" s="13"/>
      <c r="H561" s="13"/>
      <c r="I561" s="2"/>
    </row>
    <row r="562" spans="6:9" x14ac:dyDescent="0.25">
      <c r="F562" s="2"/>
      <c r="G562" s="2"/>
      <c r="H562" s="9"/>
      <c r="I562" s="2"/>
    </row>
    <row r="563" spans="6:9" x14ac:dyDescent="0.25">
      <c r="F563" s="2"/>
      <c r="G563" s="2"/>
      <c r="H563" s="9"/>
      <c r="I563" s="13"/>
    </row>
    <row r="564" spans="6:9" x14ac:dyDescent="0.25">
      <c r="F564" s="2"/>
      <c r="G564" s="2"/>
      <c r="H564" s="9"/>
      <c r="I564" s="9"/>
    </row>
    <row r="565" spans="6:9" x14ac:dyDescent="0.25">
      <c r="F565" s="2"/>
      <c r="G565" s="2"/>
      <c r="H565" s="9"/>
      <c r="I565" s="9"/>
    </row>
    <row r="566" spans="6:9" x14ac:dyDescent="0.25">
      <c r="F566" s="2"/>
      <c r="G566" s="2"/>
      <c r="H566" s="9"/>
      <c r="I566" s="2"/>
    </row>
    <row r="567" spans="6:9" x14ac:dyDescent="0.25">
      <c r="F567" s="2"/>
      <c r="G567" s="2"/>
      <c r="H567" s="2"/>
      <c r="I567" s="2"/>
    </row>
    <row r="568" spans="6:9" x14ac:dyDescent="0.25">
      <c r="F568" s="2"/>
      <c r="G568" s="2"/>
      <c r="H568" s="2"/>
      <c r="I568" s="13"/>
    </row>
    <row r="569" spans="6:9" x14ac:dyDescent="0.25">
      <c r="F569" s="2"/>
      <c r="G569" s="2"/>
      <c r="H569" s="2"/>
      <c r="I569" s="9"/>
    </row>
    <row r="570" spans="6:9" x14ac:dyDescent="0.25">
      <c r="F570" s="2"/>
      <c r="G570" s="2"/>
      <c r="H570" s="2"/>
      <c r="I570" s="9"/>
    </row>
    <row r="571" spans="6:9" x14ac:dyDescent="0.25">
      <c r="F571" s="2"/>
      <c r="G571" s="2"/>
      <c r="H571" s="2"/>
      <c r="I571" s="9"/>
    </row>
    <row r="572" spans="6:9" x14ac:dyDescent="0.25">
      <c r="F572" s="2"/>
      <c r="G572" s="2"/>
      <c r="H572" s="2"/>
      <c r="I572" s="9"/>
    </row>
    <row r="573" spans="6:9" x14ac:dyDescent="0.25">
      <c r="F573" s="2"/>
      <c r="G573" s="2"/>
      <c r="H573" s="2"/>
      <c r="I573" s="9"/>
    </row>
    <row r="574" spans="6:9" x14ac:dyDescent="0.25">
      <c r="F574" s="2"/>
      <c r="G574" s="2"/>
      <c r="H574" s="2"/>
      <c r="I574" s="2"/>
    </row>
    <row r="575" spans="6:9" x14ac:dyDescent="0.25">
      <c r="F575" s="2"/>
      <c r="G575" s="2"/>
      <c r="H575" s="2"/>
      <c r="I575" s="2"/>
    </row>
    <row r="576" spans="6:9" x14ac:dyDescent="0.25">
      <c r="F576" s="2"/>
      <c r="G576" s="2"/>
      <c r="H576" s="2"/>
      <c r="I576" s="2"/>
    </row>
    <row r="577" spans="6:9" x14ac:dyDescent="0.25">
      <c r="F577" s="13"/>
      <c r="G577" s="13"/>
      <c r="H577" s="13"/>
      <c r="I577" s="2"/>
    </row>
    <row r="578" spans="6:9" x14ac:dyDescent="0.25">
      <c r="F578" s="13"/>
      <c r="G578" s="13"/>
      <c r="H578" s="13"/>
      <c r="I578" s="2"/>
    </row>
    <row r="579" spans="6:9" x14ac:dyDescent="0.25">
      <c r="F579" s="2"/>
      <c r="G579" s="2"/>
      <c r="H579" s="9"/>
      <c r="I579" s="2"/>
    </row>
    <row r="580" spans="6:9" x14ac:dyDescent="0.25">
      <c r="F580" s="2"/>
      <c r="G580" s="2"/>
      <c r="H580" s="9"/>
      <c r="I580" s="2"/>
    </row>
    <row r="581" spans="6:9" x14ac:dyDescent="0.25">
      <c r="F581" s="2"/>
      <c r="G581" s="2"/>
      <c r="H581" s="2"/>
      <c r="I581" s="2"/>
    </row>
    <row r="582" spans="6:9" x14ac:dyDescent="0.25">
      <c r="F582" s="2"/>
      <c r="G582" s="2"/>
      <c r="H582" s="2"/>
      <c r="I582" s="2"/>
    </row>
    <row r="583" spans="6:9" x14ac:dyDescent="0.25">
      <c r="F583" s="2"/>
      <c r="G583" s="2"/>
      <c r="H583" s="2"/>
      <c r="I583" s="2"/>
    </row>
    <row r="584" spans="6:9" x14ac:dyDescent="0.25">
      <c r="F584" s="2"/>
      <c r="G584" s="2"/>
      <c r="H584" s="2"/>
      <c r="I584" s="13"/>
    </row>
    <row r="585" spans="6:9" x14ac:dyDescent="0.25">
      <c r="F585" s="2"/>
      <c r="G585" s="2"/>
      <c r="H585" s="2"/>
      <c r="I585" s="13"/>
    </row>
    <row r="586" spans="6:9" x14ac:dyDescent="0.25">
      <c r="F586" s="2"/>
      <c r="G586" s="2"/>
      <c r="H586" s="2"/>
      <c r="I586" s="9"/>
    </row>
    <row r="587" spans="6:9" x14ac:dyDescent="0.25">
      <c r="F587" s="2"/>
      <c r="G587" s="2"/>
      <c r="H587" s="2"/>
      <c r="I587" s="9"/>
    </row>
    <row r="588" spans="6:9" x14ac:dyDescent="0.25">
      <c r="F588" s="2"/>
      <c r="G588" s="2"/>
      <c r="H588" s="2"/>
      <c r="I588" s="2"/>
    </row>
    <row r="589" spans="6:9" x14ac:dyDescent="0.25">
      <c r="F589" s="2"/>
      <c r="G589" s="2"/>
      <c r="H589" s="2"/>
      <c r="I589" s="2"/>
    </row>
    <row r="590" spans="6:9" x14ac:dyDescent="0.25">
      <c r="F590" s="2"/>
      <c r="G590" s="2"/>
      <c r="H590" s="2"/>
      <c r="I590" s="2"/>
    </row>
    <row r="591" spans="6:9" x14ac:dyDescent="0.25">
      <c r="F591" s="2"/>
      <c r="G591" s="2"/>
      <c r="H591" s="2"/>
      <c r="I591" s="2"/>
    </row>
    <row r="592" spans="6:9" x14ac:dyDescent="0.25">
      <c r="F592" s="13"/>
      <c r="G592" s="13"/>
      <c r="H592" s="13"/>
      <c r="I592" s="2"/>
    </row>
    <row r="593" spans="6:9" x14ac:dyDescent="0.25">
      <c r="F593" s="2"/>
      <c r="G593" s="2"/>
      <c r="H593" s="9"/>
      <c r="I593" s="2"/>
    </row>
    <row r="594" spans="6:9" x14ac:dyDescent="0.25">
      <c r="F594" s="2"/>
      <c r="G594" s="2"/>
      <c r="H594" s="9"/>
      <c r="I594" s="2"/>
    </row>
    <row r="595" spans="6:9" x14ac:dyDescent="0.25">
      <c r="F595" s="2"/>
      <c r="G595" s="2"/>
      <c r="H595" s="2"/>
      <c r="I595" s="2"/>
    </row>
    <row r="596" spans="6:9" x14ac:dyDescent="0.25">
      <c r="F596" s="2"/>
      <c r="G596" s="2"/>
      <c r="H596" s="2"/>
      <c r="I596" s="2"/>
    </row>
    <row r="597" spans="6:9" x14ac:dyDescent="0.25">
      <c r="F597" s="2"/>
      <c r="G597" s="2"/>
      <c r="H597" s="2"/>
      <c r="I597" s="2"/>
    </row>
    <row r="598" spans="6:9" x14ac:dyDescent="0.25">
      <c r="F598" s="2"/>
      <c r="G598" s="2"/>
      <c r="H598" s="2"/>
      <c r="I598" s="2"/>
    </row>
    <row r="599" spans="6:9" x14ac:dyDescent="0.25">
      <c r="F599" s="2"/>
      <c r="G599" s="2"/>
      <c r="H599" s="2"/>
      <c r="I599" s="13"/>
    </row>
    <row r="600" spans="6:9" x14ac:dyDescent="0.25">
      <c r="F600" s="2"/>
      <c r="G600" s="2"/>
      <c r="H600" s="2"/>
      <c r="I600" s="9"/>
    </row>
    <row r="601" spans="6:9" x14ac:dyDescent="0.25">
      <c r="F601" s="2"/>
      <c r="G601" s="2"/>
      <c r="H601" s="2"/>
      <c r="I601" s="9"/>
    </row>
    <row r="602" spans="6:9" x14ac:dyDescent="0.25">
      <c r="F602" s="2"/>
      <c r="G602" s="2"/>
      <c r="H602" s="2"/>
      <c r="I602" s="2"/>
    </row>
    <row r="603" spans="6:9" x14ac:dyDescent="0.25">
      <c r="F603" s="2"/>
      <c r="G603" s="2"/>
      <c r="H603" s="2"/>
      <c r="I603" s="2"/>
    </row>
    <row r="604" spans="6:9" x14ac:dyDescent="0.25">
      <c r="F604" s="2"/>
      <c r="G604" s="2"/>
      <c r="H604" s="2"/>
      <c r="I604" s="2"/>
    </row>
    <row r="605" spans="6:9" x14ac:dyDescent="0.25">
      <c r="F605" s="2"/>
      <c r="G605" s="2"/>
      <c r="H605" s="2"/>
      <c r="I605" s="2"/>
    </row>
    <row r="606" spans="6:9" x14ac:dyDescent="0.25">
      <c r="F606" s="13"/>
      <c r="G606" s="13"/>
      <c r="H606" s="13"/>
      <c r="I606" s="2"/>
    </row>
    <row r="607" spans="6:9" x14ac:dyDescent="0.25">
      <c r="F607" s="2"/>
      <c r="G607" s="2"/>
      <c r="H607" s="2"/>
      <c r="I607" s="2"/>
    </row>
    <row r="608" spans="6:9" x14ac:dyDescent="0.25">
      <c r="G608" s="2"/>
      <c r="H608" s="2"/>
      <c r="I608" s="2"/>
    </row>
    <row r="609" spans="7:9" x14ac:dyDescent="0.25">
      <c r="G609" s="2"/>
      <c r="H609" s="2"/>
      <c r="I609" s="2"/>
    </row>
    <row r="610" spans="7:9" x14ac:dyDescent="0.25">
      <c r="G610" s="2"/>
      <c r="H610" s="2"/>
      <c r="I610" s="2"/>
    </row>
    <row r="611" spans="7:9" x14ac:dyDescent="0.25">
      <c r="G611" s="2"/>
      <c r="H611" s="2"/>
      <c r="I611" s="2"/>
    </row>
    <row r="612" spans="7:9" x14ac:dyDescent="0.25">
      <c r="G612" s="2"/>
      <c r="H612" s="2"/>
      <c r="I612" s="2"/>
    </row>
    <row r="613" spans="7:9" x14ac:dyDescent="0.25">
      <c r="G613" s="13"/>
      <c r="H613" s="13"/>
      <c r="I613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F46001C6A3BB4091B50FD67E4CC3C8" ma:contentTypeVersion="16" ma:contentTypeDescription="Create a new document." ma:contentTypeScope="" ma:versionID="83e6396f883d9fee788af493c2f752d4">
  <xsd:schema xmlns:xsd="http://www.w3.org/2001/XMLSchema" xmlns:xs="http://www.w3.org/2001/XMLSchema" xmlns:p="http://schemas.microsoft.com/office/2006/metadata/properties" xmlns:ns2="792943eb-77ea-4f23-bcde-d8e8929938ee" xmlns:ns3="421f17c6-0465-406a-b30f-fb4383e487c1" targetNamespace="http://schemas.microsoft.com/office/2006/metadata/properties" ma:root="true" ma:fieldsID="3a15ba85f9228a8349d864541d4d6277" ns2:_="" ns3:_="">
    <xsd:import namespace="792943eb-77ea-4f23-bcde-d8e8929938ee"/>
    <xsd:import namespace="421f17c6-0465-406a-b30f-fb4383e487c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943eb-77ea-4f23-bcde-d8e8929938e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c752a05e-47f7-4e5b-b8d1-70de5831cefd}" ma:internalName="TaxCatchAll" ma:showField="CatchAllData" ma:web="792943eb-77ea-4f23-bcde-d8e8929938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f17c6-0465-406a-b30f-fb4383e487c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ed88e57-7728-46c4-9e13-402eaf4547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2943eb-77ea-4f23-bcde-d8e8929938ee" xsi:nil="true"/>
    <lcf76f155ced4ddcb4097134ff3c332f xmlns="421f17c6-0465-406a-b30f-fb4383e487c1">
      <Terms xmlns="http://schemas.microsoft.com/office/infopath/2007/PartnerControls"/>
    </lcf76f155ced4ddcb4097134ff3c332f>
    <_dlc_DocId xmlns="792943eb-77ea-4f23-bcde-d8e8929938ee">R4EAUEPQRVFN-727751095-434755</_dlc_DocId>
    <_dlc_DocIdUrl xmlns="792943eb-77ea-4f23-bcde-d8e8929938ee">
      <Url>https://marylandbuilders.sharepoint.com/sites/FileShare/_layouts/15/DocIdRedir.aspx?ID=R4EAUEPQRVFN-727751095-434755</Url>
      <Description>R4EAUEPQRVFN-727751095-434755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AE9249-363A-451F-91D5-B5C7608B314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1C5A1D8-1D13-4B0B-944F-B309FE1C2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943eb-77ea-4f23-bcde-d8e8929938ee"/>
    <ds:schemaRef ds:uri="421f17c6-0465-406a-b30f-fb4383e48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9D7E12-60C8-4A80-890F-FE965BCF6638}">
  <ds:schemaRefs>
    <ds:schemaRef ds:uri="http://schemas.openxmlformats.org/package/2006/metadata/core-properties"/>
    <ds:schemaRef ds:uri="http://schemas.microsoft.com/office/2006/documentManagement/types"/>
    <ds:schemaRef ds:uri="792943eb-77ea-4f23-bcde-d8e8929938ee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421f17c6-0465-406a-b30f-fb4383e487c1"/>
    <ds:schemaRef ds:uri="http://schemas.microsoft.com/office/infopath/2007/PartnerControl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9E4D5EC-587D-4FA5-84D4-64FBE2662E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Maryland Builders Industry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Graf</dc:creator>
  <cp:lastModifiedBy>Lori Graf</cp:lastModifiedBy>
  <dcterms:created xsi:type="dcterms:W3CDTF">2026-06-15T00:01:19Z</dcterms:created>
  <dcterms:modified xsi:type="dcterms:W3CDTF">2026-06-16T01:13:10Z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0x0101009BF46001C6A3BB4091B50FD67E4CC3C8</vt:lpwstr>
  </property>
  <property fmtid="{D5CDD505-2E9C-101B-9397-08002B2CF9AE}" pid="3" name="MediaServiceImageTags">
    <vt:lpwstr/>
  </property>
  <property fmtid="{D5CDD505-2E9C-101B-9397-08002B2CF9AE}" pid="4" name="_dlc_DocIdItemGuid">
    <vt:lpwstr>e073da16-c060-4720-b846-9bffe0d06865</vt:lpwstr>
  </property>
</Properties>
</file>